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835"/>
  </bookViews>
  <sheets>
    <sheet name="ORÇAMENTO" sheetId="1" r:id="rId1"/>
    <sheet name="RESUMO" sheetId="2" r:id="rId2"/>
    <sheet name="CRONOGRAMA" sheetId="3" r:id="rId3"/>
    <sheet name="BDI NORMAL" sheetId="4" r:id="rId4"/>
  </sheets>
  <definedNames>
    <definedName name="_xlnm.Print_Area" localSheetId="3">'BDI NORMAL'!$A$1:$H$42</definedName>
  </definedNames>
  <calcPr calcId="145621"/>
</workbook>
</file>

<file path=xl/calcChain.xml><?xml version="1.0" encoding="utf-8"?>
<calcChain xmlns="http://schemas.openxmlformats.org/spreadsheetml/2006/main">
  <c r="H21" i="4" l="1"/>
  <c r="G21" i="4"/>
  <c r="F21" i="4"/>
  <c r="H13" i="4"/>
  <c r="F13" i="4"/>
  <c r="F22" i="4" s="1"/>
  <c r="H21" i="2" l="1"/>
  <c r="I14" i="3"/>
  <c r="D37" i="3"/>
  <c r="I24" i="3"/>
  <c r="I22" i="3"/>
  <c r="I20" i="3"/>
  <c r="I18" i="3"/>
  <c r="I16" i="3"/>
  <c r="I12" i="3"/>
  <c r="K24" i="3" l="1"/>
  <c r="K22" i="3"/>
  <c r="K20" i="3"/>
  <c r="K18" i="3"/>
  <c r="K16" i="3"/>
  <c r="K14" i="3"/>
  <c r="K12" i="3"/>
  <c r="G13" i="3"/>
  <c r="K13" i="3"/>
  <c r="I13" i="3"/>
  <c r="K17" i="3"/>
  <c r="I17" i="3"/>
  <c r="G17" i="3"/>
  <c r="I21" i="3"/>
  <c r="K21" i="3"/>
  <c r="G21" i="3"/>
  <c r="G11" i="3"/>
  <c r="F29" i="3"/>
  <c r="E13" i="3" s="1"/>
  <c r="K11" i="3"/>
  <c r="I11" i="3"/>
  <c r="K15" i="3"/>
  <c r="I15" i="3"/>
  <c r="G15" i="3"/>
  <c r="K19" i="3"/>
  <c r="I19" i="3"/>
  <c r="G19" i="3"/>
  <c r="K23" i="3"/>
  <c r="I23" i="3"/>
  <c r="G23" i="3"/>
  <c r="D29" i="3"/>
  <c r="G14" i="3"/>
  <c r="G18" i="3"/>
  <c r="G22" i="3"/>
  <c r="G12" i="3"/>
  <c r="G16" i="3"/>
  <c r="G20" i="3"/>
  <c r="G24" i="3"/>
  <c r="F19" i="2"/>
  <c r="M120" i="1"/>
  <c r="L120" i="1"/>
  <c r="K120" i="1"/>
  <c r="E15" i="3" l="1"/>
  <c r="E23" i="3"/>
  <c r="E17" i="3"/>
  <c r="E21" i="3"/>
  <c r="I30" i="3"/>
  <c r="J30" i="3" s="1"/>
  <c r="G30" i="3"/>
  <c r="K30" i="3"/>
  <c r="L30" i="3" s="1"/>
  <c r="E20" i="3"/>
  <c r="E24" i="3"/>
  <c r="E16" i="3"/>
  <c r="E12" i="3"/>
  <c r="E22" i="3"/>
  <c r="E18" i="3"/>
  <c r="E14" i="3"/>
  <c r="E19" i="3"/>
  <c r="E11" i="3"/>
  <c r="M75" i="1"/>
  <c r="L75" i="1"/>
  <c r="K75" i="1"/>
  <c r="M49" i="1"/>
  <c r="L49" i="1"/>
  <c r="K49" i="1"/>
  <c r="M126" i="1"/>
  <c r="L126" i="1"/>
  <c r="K126" i="1"/>
  <c r="M142" i="1" l="1"/>
  <c r="M143" i="1" s="1"/>
  <c r="M144" i="1" s="1"/>
  <c r="E29" i="3"/>
  <c r="H30" i="3"/>
  <c r="G32" i="3"/>
  <c r="I32" i="3" l="1"/>
  <c r="K32" i="3" s="1"/>
  <c r="H32" i="3"/>
  <c r="J32" i="3" s="1"/>
  <c r="L32" i="3" s="1"/>
</calcChain>
</file>

<file path=xl/sharedStrings.xml><?xml version="1.0" encoding="utf-8"?>
<sst xmlns="http://schemas.openxmlformats.org/spreadsheetml/2006/main" count="580" uniqueCount="569">
  <si>
    <t>Obra: Embrapa</t>
  </si>
  <si>
    <t xml:space="preserve">Loca e data: </t>
  </si>
  <si>
    <t>PREÇO UNITARIO</t>
  </si>
  <si>
    <t>PREÇO TOTAL</t>
  </si>
  <si>
    <t>CÓDIGO</t>
  </si>
  <si>
    <t>DISCRIMINAÇÃO</t>
  </si>
  <si>
    <t>UNID.</t>
  </si>
  <si>
    <t>QUANT.</t>
  </si>
  <si>
    <t>MATERIAL</t>
  </si>
  <si>
    <t>MÃO DE OBRA</t>
  </si>
  <si>
    <t>MATERIAL</t>
  </si>
  <si>
    <t>MÃO DE OBRA</t>
  </si>
  <si>
    <t>VALOR TOTAL</t>
  </si>
  <si>
    <t>01</t>
  </si>
  <si>
    <t>SERVIÇOS GERAIS DE CANTEIRO</t>
  </si>
  <si>
    <t>LOCACAO CONVENCIONAL DE OBRA, ATRAVÉS DE GABARITO DE TABUAS CORRIDAS PONTALETADAS A CADA 1,50M, SEM REAPROVEITAMENTO</t>
  </si>
  <si>
    <t>M2</t>
  </si>
  <si>
    <t>PLACA DE OBRA EM CHAPA DE ACO GALVANIZADO</t>
  </si>
  <si>
    <t>M2</t>
  </si>
  <si>
    <t>LIMPEZA FINAL DA OBRA</t>
  </si>
  <si>
    <t>M2</t>
  </si>
  <si>
    <t xml:space="preserve">TOTAL (  1  ): </t>
  </si>
  <si>
    <t>02</t>
  </si>
  <si>
    <t>DEMOLIÇÕES E RETIRADAS</t>
  </si>
  <si>
    <t>RETIRADA DE APARELHOS SANITÁRIOS</t>
  </si>
  <si>
    <t>UN</t>
  </si>
  <si>
    <t>RETIRADA DE FOLHAS DE PORTA DE PASSAGEM OU JANELA</t>
  </si>
  <si>
    <t>UN</t>
  </si>
  <si>
    <t>RETIRADA DE BATENTES DE MADEIRA</t>
  </si>
  <si>
    <t>UN</t>
  </si>
  <si>
    <t>RETIRADA DE BATENTES METALICOS</t>
  </si>
  <si>
    <t>UN</t>
  </si>
  <si>
    <t>CARGA MECANIZADA E REMOCAO E ENTULHO COM TRANSPORTE ATE 1KM</t>
  </si>
  <si>
    <t>M3</t>
  </si>
  <si>
    <t>DEMOLICAO DE PISO CERÂRIMCO E ARGAMASSA DE ASSENTAMENTO</t>
  </si>
  <si>
    <t>M2</t>
  </si>
  <si>
    <t>DEMOLICAO DE ALVENARIA DE TIJOLOS FURADOS S/REAPROVEITAMENTO</t>
  </si>
  <si>
    <t>M3</t>
  </si>
  <si>
    <t xml:space="preserve">TOTAL (  2  ): </t>
  </si>
  <si>
    <t>03</t>
  </si>
  <si>
    <t>MOVIMENTO E TERRA</t>
  </si>
  <si>
    <t>REATERRO APILOADO EM CAMADAS 0,20M, UTILIZANDO MATERIAL ARGILO-ARENOSO ADQUIRIDO EM JAZIDA, JÁ CONSIDERANDO UM ACRÉSCIMO DE 25% NO VOLUME DO MATERIAL ADQUIRIDO, NÃO CONSIDERANDO O TRANSPORTE ATÉ O REATERRO</t>
  </si>
  <si>
    <t>M3</t>
  </si>
  <si>
    <t>ESCAVACAO MANUAL DE CAVAS(FUNDACOES RASAS,=2,00 M)</t>
  </si>
  <si>
    <t>M3</t>
  </si>
  <si>
    <t>COMPACTAÇÃO MANUAL FUNDO DE VALAS COM MAÇO=10 KG PARA REDE DE ESGOTO - 131401051</t>
  </si>
  <si>
    <t>M2</t>
  </si>
  <si>
    <t xml:space="preserve">TOTAL (  3  ): </t>
  </si>
  <si>
    <t>04</t>
  </si>
  <si>
    <t>ESTRUTURA DE CONCRETO</t>
  </si>
  <si>
    <t>ESTACA A TRADO (BROCA) DIAMETRO 30CM EM CONCRETO ARMADO MOLDADA IN-LOCO, 20 MPA</t>
  </si>
  <si>
    <t>M</t>
  </si>
  <si>
    <t>CORTE E REPARO EM CABECA DE ESTACA</t>
  </si>
  <si>
    <t>UN</t>
  </si>
  <si>
    <t>FORMA EM CHAPA DE MADEIRA COMPENSADA PLASTIFICADA 10MM, PARA ESTRUTURAS DE CONCRETO (PILARES/VIGAS/LAJES) REAPR. 5X</t>
  </si>
  <si>
    <t>M2</t>
  </si>
  <si>
    <t>ARMACAO DE ACO CA-60 DIAM. 3,4 A 6,0MM.- FORNECIMENTO / CORTE (C/PERDA DE 10%) / DOBRA / COLOCAÇÃO.</t>
  </si>
  <si>
    <t>KG</t>
  </si>
  <si>
    <t>CONCRETO ESTRUTURAL FCK=20MPA, VIRADO EM BETONEIRA, NA OBRA, SEM LANÇAMENTO</t>
  </si>
  <si>
    <t>M3</t>
  </si>
  <si>
    <t>LANCAMENTO MANUAL DE CONCRETO EM ESTRUTURAS, INCL. VIBRACAO</t>
  </si>
  <si>
    <t>M3</t>
  </si>
  <si>
    <t>LASTRO DE BRITA Nº 2 APILOADA MANUALMENTE COM MAÇO DE ATÉ 30 KG</t>
  </si>
  <si>
    <t>M3</t>
  </si>
  <si>
    <t>VERGA 10X10CM EM CONCRETO PRÉ-MOLDADO FCK=20MPA (PREPARO COM BETONEIRA) AÇO CA60, BITOLA FINA, INCLUSIVE FORMAS TABUA 3A.</t>
  </si>
  <si>
    <t>M</t>
  </si>
  <si>
    <t>ARMACAO ACO CA-50, DIAM. 6,3 (1/4) À 12,5MM(1/2) -FORNECIMENTO/ CORTE(PERDA DE 10%) / DOBRA / COLOCAÇÃO.</t>
  </si>
  <si>
    <t>KG</t>
  </si>
  <si>
    <t xml:space="preserve">TOTAL (  4  ): </t>
  </si>
  <si>
    <t>05</t>
  </si>
  <si>
    <t>IMPERMEABILIZAÇÃO</t>
  </si>
  <si>
    <t>IMPERMEABILIZACAO COM ARMAGASSA TRACO 1:3 (CIMENTO E AREIA GROSSA) ESPESSURA 2,5CM COM IMPERMEABILIZANTE BASE HIDROFUGA</t>
  </si>
  <si>
    <t>M2</t>
  </si>
  <si>
    <t xml:space="preserve">TOTAL (  5  ): </t>
  </si>
  <si>
    <t>06</t>
  </si>
  <si>
    <t>ALVENARIA</t>
  </si>
  <si>
    <t>ALVENARIA EM TIJOLO CERAMICO FURADO 10X20X20CM, 1/2 VEZ, ASSENTADO EM ARGAMASSA TRACO 1:4 (CIMENTO E AREIA),E=1CM</t>
  </si>
  <si>
    <t>M2</t>
  </si>
  <si>
    <t>ALVENARIA EM TIJOLO CERAMICO FURADO 10X20X20CM, 1 VEZ, ASSENTADO EM ARGAMASSA TRACO 1:5 (CIMENTO E AREIA), E=1CM</t>
  </si>
  <si>
    <t>M2</t>
  </si>
  <si>
    <t>DIVISORIA EM MARMORE BRANCO POLIDO, ESPESSURA 3 CM, ASSENTADO COM ARGAMASSA TRACO 1:4 (CIMENTO E AREIA), ARREMATE COM CIMENTO BRANCO, EXCLUSIVE FERRAGENS</t>
  </si>
  <si>
    <t>M2</t>
  </si>
  <si>
    <t xml:space="preserve">TOTAL (  6  ): </t>
  </si>
  <si>
    <t>07</t>
  </si>
  <si>
    <t>PORTAS,JANELAS E VIDROS</t>
  </si>
  <si>
    <t>JANELA em vidro temperado 10 mm, de correr com estrutura de alumínio</t>
  </si>
  <si>
    <t>m²</t>
  </si>
  <si>
    <t>JANELA ALUMINIO, BASCULANTE, SERIE 25</t>
  </si>
  <si>
    <t>M2</t>
  </si>
  <si>
    <t>VIDRO FANTASIA COMUM TRANSLÚCIDO, ESPESSURA 3MM</t>
  </si>
  <si>
    <t>M2</t>
  </si>
  <si>
    <t>PORTA DE VIDRO TEMPERADO, 0,9X2,10M, ESPESSURA 10MM, INCLUSIVE ACESSORIOS</t>
  </si>
  <si>
    <t>UN</t>
  </si>
  <si>
    <t>PORTA DE MADEIRA COMPENSADA LISA PARA CERA/VERNIZ, 0,80X2,10M, INCLUSO ADUELA 1A, ALIZAR 1A E DOBRADICA COM ANEL</t>
  </si>
  <si>
    <t>UN</t>
  </si>
  <si>
    <t>PORTA DE ABRIR EM ALUMINIO TIPO CHAPA CORRUGADA, PERFIL SERIE 25, COM GUARNICOES</t>
  </si>
  <si>
    <t>M2</t>
  </si>
  <si>
    <t xml:space="preserve">TOTAL (  7  ): </t>
  </si>
  <si>
    <t>08</t>
  </si>
  <si>
    <t>INSTALAÇÕES ELÉTRICAS</t>
  </si>
  <si>
    <t>CAIXA DE LIGAÇÃO estampada em chapa de aço , retangular, dimensões 4 x 2"</t>
  </si>
  <si>
    <t>un</t>
  </si>
  <si>
    <t>CAIXA DE LIGAÇÃO estampada em chapa de aço , octogonal, dimensões 3 x 3"</t>
  </si>
  <si>
    <t>un</t>
  </si>
  <si>
    <t>INTERRUPTOR , três teclas paralelo 10 A - 250 V</t>
  </si>
  <si>
    <t>un</t>
  </si>
  <si>
    <t>TOMADA dois pólos mais terra 20 A - 250 V</t>
  </si>
  <si>
    <t>un</t>
  </si>
  <si>
    <t>TOMADA UNIVERSAL monofásica de embutir para duto de piso 10 A - 250 V</t>
  </si>
  <si>
    <t>un</t>
  </si>
  <si>
    <t>INTERRUPTOR SIMPLES - 1 TECLA - FORNECIMENTO E INSTALACAO</t>
  </si>
  <si>
    <t>UN</t>
  </si>
  <si>
    <t>ESPELHO PLÁSTICO - 4"X2" - FORNECIMENTO E INSTALACAO</t>
  </si>
  <si>
    <t>UN</t>
  </si>
  <si>
    <t>ELETRODUTO DE PVC FLEXIVEL CORRUGADO 20 MM FORNECIMENTO E INSTALACAO</t>
  </si>
  <si>
    <t>M</t>
  </si>
  <si>
    <t>ELETRODUTO DE PVC FLEXIVEL CORRUGADO 25 MM FORNECIMENTO E INSTALACAO</t>
  </si>
  <si>
    <t>M</t>
  </si>
  <si>
    <t>ELETRODUTO DE PVC FLEXIVEL CORRUGADO 32 MM FORNECIMENTO E INSTALACAO</t>
  </si>
  <si>
    <t>M</t>
  </si>
  <si>
    <t>CABO DE COBRE ISOLADO PVC RESISTENTE A CHAMA 450/750 V 6 MM2 FORNECIMENTO E INSTALACAO</t>
  </si>
  <si>
    <t>M</t>
  </si>
  <si>
    <t>CABO DE COBRE ISOLADO PVC RESISTENTE A CHAMA 450/750 V 10 MM2 FORNECIMENTO E INSTALACAO</t>
  </si>
  <si>
    <t>M</t>
  </si>
  <si>
    <t>CABO DE COBRE ISOLADO PVC RESISTENTE A CHAMA 450/750 V 16 MM2ENTO E INSTALACAO</t>
  </si>
  <si>
    <t>M</t>
  </si>
  <si>
    <t>INSTALACAO PONTO TOMADA EQUIVALENTE 2 VARAS ELETRODUTO FERRO ESMALTADO 3/4", 12M FIO 2,5MM2, CAIXAS CONEXOES E TOMADA DE EMBUTIR COM PLACA, INCLUSIVE ABERTURA E FECHAMENTO DE RASGO EM ALVENARIA</t>
  </si>
  <si>
    <t>UN</t>
  </si>
  <si>
    <t>LUMINARIA TIPO CALHA, DE SOBREPOR, COM REATOR DE PARTIDA RAPIDA E LAMPADA FLUORESCENTE 2X40W, COMPLETA, FORNECIMENTO E INSTALACAO</t>
  </si>
  <si>
    <t>UN</t>
  </si>
  <si>
    <t>DISJUNTOR TERMOMAGNETICO MONOPOLAR PADRAO NEMA (AMERICANO) 10 A 30A 240V, FORNECIMENTO E INSTALACAO</t>
  </si>
  <si>
    <t>UN</t>
  </si>
  <si>
    <t xml:space="preserve">TOTAL (  8  ): </t>
  </si>
  <si>
    <t>09</t>
  </si>
  <si>
    <t>INSTALAÇOES HIDRO SANITARIAS</t>
  </si>
  <si>
    <t>VÁLVULA de descarga metálica sem registro e com canopla, Ø 32 mm (1 1/4") ou 40 mm (1 1/2")</t>
  </si>
  <si>
    <t>un</t>
  </si>
  <si>
    <t>DUCHA manual</t>
  </si>
  <si>
    <t>un</t>
  </si>
  <si>
    <t>CUBA de aço inoxidável retangular dupla, dimensões 730x400x125 mm</t>
  </si>
  <si>
    <t>un</t>
  </si>
  <si>
    <t>PAPELEIRA DE LOUCA BRANCA - FORNECIMENTO E INSTALACAO</t>
  </si>
  <si>
    <t>UN</t>
  </si>
  <si>
    <t>SABONETEIRA DE LOUCA BRANCA 7,5X15CM - FORNECIMENTO E INSTALACAO</t>
  </si>
  <si>
    <t>UN</t>
  </si>
  <si>
    <t>CABIDE DE LOUCA BRANCA SIMPLES TIPO GANCHO - FORNECIMENTO E INSTALACAO</t>
  </si>
  <si>
    <t>UN</t>
  </si>
  <si>
    <t>TE DE PVC SOLDAVEL AGUA FRIA 25MM - FORNECIMENTO E INSTALACAO</t>
  </si>
  <si>
    <t>UN</t>
  </si>
  <si>
    <t>CURVA PVC LONGA 45º ESGOTO 100MM - FORNECIMENTO E INSTALACAO</t>
  </si>
  <si>
    <t>UN</t>
  </si>
  <si>
    <t>CURVA PVC LONGA 90º ESGOTO 50MM - FORNECIMENTO E INSTALACAO</t>
  </si>
  <si>
    <t>UN</t>
  </si>
  <si>
    <t>JOELHO PVC 90º ESGOTO 40MM - FORNECIMENTO E INSTALACAO</t>
  </si>
  <si>
    <t>UN</t>
  </si>
  <si>
    <t>JOELHO PVC 90º ESGOTO 50MM - FORNECIMENTO E INSTALACAO</t>
  </si>
  <si>
    <t>UN</t>
  </si>
  <si>
    <t>JOELHO PVC SOLDAVEL 45º AGUA FRIA 25MM - FORNECIMENTO E INSTALACAO</t>
  </si>
  <si>
    <t>UN</t>
  </si>
  <si>
    <t>ADAPTADOR PVC SOLDAVEL COM FLANGES E ANEL PARA CAIXA D'AGUA 25MMX3/4" - FORNECIMENTO E INSTALACAO</t>
  </si>
  <si>
    <t>UN</t>
  </si>
  <si>
    <t>ADAPTADOR PVC SOLDAVEL COM FLANGES E ANEL PARA CAIXA D'AGUA 50MMX1.1/2" - FORNECIMENTO E INSTALACAO</t>
  </si>
  <si>
    <t>UN</t>
  </si>
  <si>
    <t>LUVA PVC SOLDAVEL COM ROSCA AGUA FRIA 25MMX3/4" - FORNECIMENTO E INSTALACAO</t>
  </si>
  <si>
    <t>UN</t>
  </si>
  <si>
    <t>REGISTRO DE PRESSÃO COM CANOPLA Ø 25MM (1") - FORNECIMENTO E INSTALACAO</t>
  </si>
  <si>
    <t>UN</t>
  </si>
  <si>
    <t>TUBO DE PVC BRANCO, SEM CONEXÕES, PONTA E BOLSA SOLDÁVEL 40MM - FORNECIMENTO E INSTALAÇÃO</t>
  </si>
  <si>
    <t>M</t>
  </si>
  <si>
    <t>TUBO DE PVC BRANCO, SEM CONEXÕES, PONTA, BOLSA E VIROLA 50MM - FORNECIMENTO E INSTALAÇÃO</t>
  </si>
  <si>
    <t>M</t>
  </si>
  <si>
    <t>TUBO DE PVC BRANCO, SEM CONEXÕES, PONTA, BOLSA E VIROLA 100MM - FORNECIMENTO E INSTALAÇÃO</t>
  </si>
  <si>
    <t>M</t>
  </si>
  <si>
    <t>VASO SANITARIO LOUCA BRANCA CAIXA DESCARGA ACOPLADA 35X65X35CM INCL ASSENTO PLASTICO E RABICHO CROMADO EXCL COLOCACAO.</t>
  </si>
  <si>
    <t>UN</t>
  </si>
  <si>
    <t>TORNEIRA CROMADA TUBO MOVEL DE PAREDE 1/2" OU 3/4" PARA PIA DE COZINHA, PADRAO MEDIO - FORNECIMENTO E INSTALACAO</t>
  </si>
  <si>
    <t>UN</t>
  </si>
  <si>
    <t>TORNEIRA CROMADA 1/2" OU 3/4" DE BANCADA PARA LAVATORIO, COM ENGATE FLEXIVEL EM METAL CROMADO 1/2"X30CM- FORNECIMENTO E INSTALACAO</t>
  </si>
  <si>
    <t>UN</t>
  </si>
  <si>
    <t>CAIXA DE GORDURA DUPLA EM CONCRETO PRE-MOLDADO DN 60MM COM TAMPA - FORNECIMENTO E INSTALACAO</t>
  </si>
  <si>
    <t>UN</t>
  </si>
  <si>
    <t>CAIXA DE INSPEÇÃO EM ALVENARIA DE TIJOLO MACIÇO 60X60X60CM, REVESTIDA INTERNAMENTO COM BARRA LISA (CIMENTO E AREIA, TRAÇO 1:4) E=2,0CM, COM TAMPA PRÉ-MOLDADA DE CONCRETO E FUNDO DE CONCRETO 15MPA TIPO C - ESCAVAÇÃO E CONFECÇÃO</t>
  </si>
  <si>
    <t>UN</t>
  </si>
  <si>
    <t>ESPELHO CRISTAL ESPESSURA 4MM, COM MOLDURA DE MADEIRA</t>
  </si>
  <si>
    <t>M2</t>
  </si>
  <si>
    <t>BANCADA (TAMPO) GRANITO NACIONAL E = 3CM, LARGURA 67CM, POLIDO COM FURO PARA CUBA - FORNECIMENTO E INSTALACAO</t>
  </si>
  <si>
    <t>M</t>
  </si>
  <si>
    <t>LAVATORIO EM BANCA GRANITO 100X55CM COM CUBA EMBUTIR OVAL</t>
  </si>
  <si>
    <t>UN</t>
  </si>
  <si>
    <t>REGISTRO GAVETA 1" COM CANOPLA ACABAMENTO CROMADO SIMPLES - FORNECIMENTO E INSTALACAO</t>
  </si>
  <si>
    <t>UN</t>
  </si>
  <si>
    <t>TUBO PVC SOLDAVEL AGUA FRIA DN 25MM, INCLUSIVE CONEXOES - FORNECIMENTO E INSTALACAO</t>
  </si>
  <si>
    <t>M</t>
  </si>
  <si>
    <t>TUBO PVC SOLDAVEL AGUA FRIA DN 40MM, INCLUSIVE CONEXOES - FORNECIMENTO E INSTALACAO</t>
  </si>
  <si>
    <t>M</t>
  </si>
  <si>
    <t>CHUVEIRO ELETRICO COMUM CORPO PLASTICO TIPO DUCHA, FORNECIMENTO E INSTALACAO</t>
  </si>
  <si>
    <t>UN</t>
  </si>
  <si>
    <t xml:space="preserve">TOTAL (  9  ): </t>
  </si>
  <si>
    <t>10</t>
  </si>
  <si>
    <t>REVESTIMENTO DE PAREDES</t>
  </si>
  <si>
    <t>CHAPISCO EM PAREDES TRACO 1:4 (CIMENTO E AREIA), ESPESSURA 0,5CM, PREPARO MECANICO</t>
  </si>
  <si>
    <t>M2</t>
  </si>
  <si>
    <t>EMBOCO PAULISTA (MASSA UNICA) TRACO 1:1:4 (CIMENTO, CAL E AREIA), ESPESSURA 2,0CM, PREPARO MECANICO</t>
  </si>
  <si>
    <t>M2</t>
  </si>
  <si>
    <t>AZULEJO 1A 15X15CM FIXADO ARGAMASSA COLANTE, REJUNTAMENTO COM CIMENTO BRANCO</t>
  </si>
  <si>
    <t>M2</t>
  </si>
  <si>
    <t xml:space="preserve">TOTAL (  10  ): </t>
  </si>
  <si>
    <t>11</t>
  </si>
  <si>
    <t>REVESTIMENTO DE PISOS</t>
  </si>
  <si>
    <t>CONCRETO NÃO ESTRUTURAL, PREPARO C/ BETONEIRA CONSUMO CIMENTO=210KG/M3 PARA LASTROS, CONTRAPISOS, CALÇADAS, ETC...</t>
  </si>
  <si>
    <t>M3</t>
  </si>
  <si>
    <t>REGULARIZACAO DE PISO/BASE EM ARGAMASSA TRACO 1:3 (CIMENTO E AREIA), ESPESSURA 3,0CM, PREPARO MANUAL</t>
  </si>
  <si>
    <t>M2</t>
  </si>
  <si>
    <t>RODAPE EM CERAMICA ESMALTADA LINHA POPULAR PEI-4, ASSENTADA COM ARGAMASSA FABRICADA NO LOCAL, COM REJUNTAMENTO EM CIMENTO BRANCO</t>
  </si>
  <si>
    <t>M</t>
  </si>
  <si>
    <t>PISO CERAMICO GRES 1A PEI-4 30X30CM, ASSENTADO COM ARGAMASSA TRACO 1:4(CIMENTO E AREIA) PREPARO MANUAL, COM REJUNTE EM CIMENTO COMUM</t>
  </si>
  <si>
    <t>M2</t>
  </si>
  <si>
    <t>SOLEIRA DE MARMORE BRANCO, LARGURA 5CM, ESPESSURA 3CM, ASSENTADA COM ARGAMASSA COLANTE</t>
  </si>
  <si>
    <t>M</t>
  </si>
  <si>
    <t xml:space="preserve">TOTAL (  11  ): </t>
  </si>
  <si>
    <t>12</t>
  </si>
  <si>
    <t>PINTURA</t>
  </si>
  <si>
    <t>FUNDO SELADOR PVA AMBIENTES INTERNOS, UMA DEMAO</t>
  </si>
  <si>
    <t>M2</t>
  </si>
  <si>
    <t>PINTURA LATEX ACRILICA AMBIENTES INTERNOS/EXTERNOS, DUAS DEMAOS</t>
  </si>
  <si>
    <t>M2</t>
  </si>
  <si>
    <t>EMASSAMENTO COM MASSA LATEX PVA PARA AMBIENTES INTERNOS, DUAS DEMAOS</t>
  </si>
  <si>
    <t>M2</t>
  </si>
  <si>
    <t>PINTURA VERNIZ ACRILICO INCOLOR EM SUPERFICIE DE CONCRETO OU TIJOLO APARENTE, TRES DEMAOS</t>
  </si>
  <si>
    <t>M2</t>
  </si>
  <si>
    <t xml:space="preserve">TOTAL (  12  ): </t>
  </si>
  <si>
    <t>13</t>
  </si>
  <si>
    <t>SERVIÇOS COMPLENTARES</t>
  </si>
  <si>
    <t>TAMPO de granito para pia, e=30,00 mm, largura 0,60 m</t>
  </si>
  <si>
    <t>m</t>
  </si>
  <si>
    <t>TAMPO de granito para lavatório, e=30,00 mm, largura 0,60 m</t>
  </si>
  <si>
    <t>m</t>
  </si>
  <si>
    <t>CONDICIONADOR de ar tipo Split "Underceiling", 18.000 Btu/h</t>
  </si>
  <si>
    <t>un</t>
  </si>
  <si>
    <t>REVISÃO DE COBERTURA COM TELHAS ONDULADAS</t>
  </si>
  <si>
    <t>M2</t>
  </si>
  <si>
    <t>PISO RUSTICO EM CONCRETO, ESPESSURA 7CM, COM JUNTAS EM MADEIRA</t>
  </si>
  <si>
    <t>M2</t>
  </si>
  <si>
    <t>FORNECIMENTO E COLOCAÇÃO DE PERSIANA DE ALUMÍNIO COM H=1,30 M</t>
  </si>
  <si>
    <t>M2</t>
  </si>
  <si>
    <t xml:space="preserve">TOTAL (  13  ): </t>
  </si>
  <si>
    <t>14</t>
  </si>
  <si>
    <t>LÓGICA</t>
  </si>
  <si>
    <t>PONTO SECO para instalação de som, tv, alarme e lógica, incluindo eletroduto de PVC rígido e caixa com espelho</t>
  </si>
  <si>
    <t>un</t>
  </si>
  <si>
    <t>FIO ISOLADO de PVC seção 2,5 mm² - 750 V - 70°C- PARA LÓGICA</t>
  </si>
  <si>
    <t>m</t>
  </si>
  <si>
    <t>COTOVELO DE AÇO GALVANIZADO 1" - FORNECIMENTO E INSTALAÇÃO</t>
  </si>
  <si>
    <t>UN</t>
  </si>
  <si>
    <t>CONDULETE 1" EM LIGA DE ALUMÍNIO FUNDIDO TIPO "C" - FORNECIMENTO E INSTALACAO</t>
  </si>
  <si>
    <t>M</t>
  </si>
  <si>
    <t xml:space="preserve">TOTAL (  14  ): </t>
  </si>
  <si>
    <t>Códigos</t>
  </si>
  <si>
    <t>Sinapi=</t>
  </si>
  <si>
    <t>TCPO=</t>
  </si>
  <si>
    <t>Novo=</t>
  </si>
  <si>
    <r>
      <t>73992/00</t>
    </r>
    <r>
      <rPr>
        <sz val="8"/>
        <rFont val="Arial"/>
        <family val="2"/>
      </rPr>
      <t>1</t>
    </r>
    <r>
      <rPr>
        <b/>
        <i/>
        <sz val="10"/>
        <color rgb="FFFF0000"/>
        <rFont val="Arial"/>
        <family val="2"/>
      </rPr>
      <t>-1</t>
    </r>
  </si>
  <si>
    <r>
      <t>74209/001</t>
    </r>
    <r>
      <rPr>
        <b/>
        <i/>
        <sz val="8"/>
        <color rgb="FFFF0000"/>
        <rFont val="Arial"/>
        <family val="2"/>
      </rPr>
      <t>-</t>
    </r>
    <r>
      <rPr>
        <b/>
        <i/>
        <sz val="10"/>
        <color rgb="FFFF0000"/>
        <rFont val="Arial"/>
        <family val="2"/>
      </rPr>
      <t>1</t>
    </r>
  </si>
  <si>
    <r>
      <t>9537</t>
    </r>
    <r>
      <rPr>
        <b/>
        <i/>
        <sz val="8"/>
        <color rgb="FFFF0000"/>
        <rFont val="Arial"/>
        <family val="2"/>
      </rPr>
      <t>-</t>
    </r>
    <r>
      <rPr>
        <b/>
        <i/>
        <sz val="10"/>
        <color rgb="FFFF0000"/>
        <rFont val="Arial"/>
        <family val="2"/>
      </rPr>
      <t>1</t>
    </r>
  </si>
  <si>
    <r>
      <t>02220.8.19.1</t>
    </r>
    <r>
      <rPr>
        <b/>
        <u/>
        <sz val="8"/>
        <color rgb="FF000000"/>
        <rFont val="Arial"/>
        <family val="2"/>
      </rPr>
      <t>-</t>
    </r>
    <r>
      <rPr>
        <b/>
        <i/>
        <sz val="10"/>
        <color rgb="FFFF0000"/>
        <rFont val="Arial"/>
        <family val="2"/>
      </rPr>
      <t>2</t>
    </r>
  </si>
  <si>
    <r>
      <t>72142-</t>
    </r>
    <r>
      <rPr>
        <b/>
        <i/>
        <sz val="10"/>
        <color rgb="FFFF0000"/>
        <rFont val="Arial"/>
        <family val="2"/>
      </rPr>
      <t>1</t>
    </r>
  </si>
  <si>
    <r>
      <t>72143</t>
    </r>
    <r>
      <rPr>
        <b/>
        <i/>
        <sz val="8"/>
        <color rgb="FF000000"/>
        <rFont val="Arial"/>
        <family val="2"/>
      </rPr>
      <t>-</t>
    </r>
    <r>
      <rPr>
        <b/>
        <i/>
        <sz val="10"/>
        <color rgb="FFFF0000"/>
        <rFont val="Arial"/>
        <family val="2"/>
      </rPr>
      <t>1</t>
    </r>
  </si>
  <si>
    <r>
      <rPr>
        <sz val="8"/>
        <color rgb="FF000000"/>
        <rFont val="Arial"/>
        <family val="2"/>
      </rPr>
      <t>72148-</t>
    </r>
    <r>
      <rPr>
        <b/>
        <i/>
        <sz val="8"/>
        <color rgb="FFFF0000"/>
        <rFont val="Arial"/>
        <family val="2"/>
      </rPr>
      <t>1</t>
    </r>
  </si>
  <si>
    <r>
      <t>72208-</t>
    </r>
    <r>
      <rPr>
        <b/>
        <i/>
        <sz val="8"/>
        <color rgb="FFFF0000"/>
        <rFont val="Arial"/>
        <family val="2"/>
      </rPr>
      <t>1</t>
    </r>
  </si>
  <si>
    <r>
      <t>73895/001-</t>
    </r>
    <r>
      <rPr>
        <b/>
        <i/>
        <sz val="8"/>
        <color rgb="FFFF0000"/>
        <rFont val="Arial"/>
        <family val="2"/>
      </rPr>
      <t>1</t>
    </r>
  </si>
  <si>
    <r>
      <t>73899/002-</t>
    </r>
    <r>
      <rPr>
        <b/>
        <i/>
        <sz val="8"/>
        <color rgb="FFFF0000"/>
        <rFont val="Arial"/>
        <family val="2"/>
      </rPr>
      <t>1</t>
    </r>
  </si>
  <si>
    <r>
      <t>5719-</t>
    </r>
    <r>
      <rPr>
        <b/>
        <i/>
        <sz val="8"/>
        <color rgb="FFFF0000"/>
        <rFont val="Arial"/>
        <family val="2"/>
      </rPr>
      <t>1</t>
    </r>
  </si>
  <si>
    <r>
      <t>6430-</t>
    </r>
    <r>
      <rPr>
        <b/>
        <i/>
        <sz val="8"/>
        <color rgb="FFFF0000"/>
        <rFont val="Arial"/>
        <family val="2"/>
      </rPr>
      <t>1</t>
    </r>
  </si>
  <si>
    <r>
      <t>73733-</t>
    </r>
    <r>
      <rPr>
        <b/>
        <i/>
        <sz val="8"/>
        <color rgb="FFFF0000"/>
        <rFont val="Arial"/>
        <family val="2"/>
      </rPr>
      <t>1</t>
    </r>
  </si>
  <si>
    <r>
      <t>72819-</t>
    </r>
    <r>
      <rPr>
        <b/>
        <i/>
        <sz val="8"/>
        <color rgb="FFFF0000"/>
        <rFont val="Arial"/>
        <family val="2"/>
      </rPr>
      <t>1</t>
    </r>
  </si>
  <si>
    <r>
      <t>72820-</t>
    </r>
    <r>
      <rPr>
        <b/>
        <i/>
        <sz val="8"/>
        <color rgb="FFFF0000"/>
        <rFont val="Arial"/>
        <family val="2"/>
      </rPr>
      <t>1</t>
    </r>
  </si>
  <si>
    <r>
      <t>72830-</t>
    </r>
    <r>
      <rPr>
        <b/>
        <i/>
        <sz val="8"/>
        <color rgb="FFFF0000"/>
        <rFont val="Arial"/>
        <family val="2"/>
      </rPr>
      <t>1</t>
    </r>
  </si>
  <si>
    <r>
      <t>73942/002-</t>
    </r>
    <r>
      <rPr>
        <b/>
        <i/>
        <sz val="8"/>
        <color rgb="FFFF0000"/>
        <rFont val="Arial"/>
        <family val="2"/>
      </rPr>
      <t>1</t>
    </r>
  </si>
  <si>
    <r>
      <t>73972/002-</t>
    </r>
    <r>
      <rPr>
        <b/>
        <i/>
        <sz val="8"/>
        <color rgb="FFFF0000"/>
        <rFont val="Arial"/>
        <family val="2"/>
      </rPr>
      <t>1</t>
    </r>
  </si>
  <si>
    <r>
      <t>74157/002-</t>
    </r>
    <r>
      <rPr>
        <b/>
        <i/>
        <sz val="8"/>
        <color rgb="FFFF0000"/>
        <rFont val="Arial"/>
        <family val="2"/>
      </rPr>
      <t>1</t>
    </r>
  </si>
  <si>
    <r>
      <t>74164/001-</t>
    </r>
    <r>
      <rPr>
        <b/>
        <i/>
        <sz val="8"/>
        <color rgb="FFFF0000"/>
        <rFont val="Arial"/>
        <family val="2"/>
      </rPr>
      <t>1</t>
    </r>
  </si>
  <si>
    <r>
      <t>74200/001-</t>
    </r>
    <r>
      <rPr>
        <b/>
        <i/>
        <sz val="8"/>
        <color rgb="FFFF0000"/>
        <rFont val="Arial"/>
        <family val="2"/>
      </rPr>
      <t>1</t>
    </r>
  </si>
  <si>
    <r>
      <t>74254/002-</t>
    </r>
    <r>
      <rPr>
        <b/>
        <i/>
        <sz val="8"/>
        <color rgb="FFFF0000"/>
        <rFont val="Arial"/>
        <family val="2"/>
      </rPr>
      <t>1</t>
    </r>
  </si>
  <si>
    <r>
      <t>74000/001-</t>
    </r>
    <r>
      <rPr>
        <b/>
        <i/>
        <sz val="8"/>
        <color rgb="FFFF0000"/>
        <rFont val="Arial"/>
        <family val="2"/>
      </rPr>
      <t>1</t>
    </r>
  </si>
  <si>
    <r>
      <t>73935/002-</t>
    </r>
    <r>
      <rPr>
        <b/>
        <i/>
        <sz val="8"/>
        <color rgb="FFFF0000"/>
        <rFont val="Arial"/>
        <family val="2"/>
      </rPr>
      <t>1</t>
    </r>
  </si>
  <si>
    <r>
      <t>74229/001-</t>
    </r>
    <r>
      <rPr>
        <b/>
        <i/>
        <sz val="8"/>
        <color rgb="FFFF0000"/>
        <rFont val="Arial"/>
        <family val="2"/>
      </rPr>
      <t>1</t>
    </r>
  </si>
  <si>
    <r>
      <t>08820.8.3.3-</t>
    </r>
    <r>
      <rPr>
        <b/>
        <i/>
        <sz val="8"/>
        <color rgb="FFFF0000"/>
        <rFont val="Arial"/>
        <family val="2"/>
      </rPr>
      <t>2</t>
    </r>
  </si>
  <si>
    <r>
      <t>72116-</t>
    </r>
    <r>
      <rPr>
        <b/>
        <i/>
        <sz val="8"/>
        <color rgb="FFFF0000"/>
        <rFont val="Arial"/>
        <family val="2"/>
      </rPr>
      <t>1</t>
    </r>
  </si>
  <si>
    <r>
      <t>68052-</t>
    </r>
    <r>
      <rPr>
        <b/>
        <i/>
        <sz val="8"/>
        <color rgb="FFFF0000"/>
        <rFont val="Arial"/>
        <family val="2"/>
      </rPr>
      <t>1</t>
    </r>
  </si>
  <si>
    <r>
      <t>73838/001-</t>
    </r>
    <r>
      <rPr>
        <b/>
        <i/>
        <sz val="8"/>
        <color rgb="FFFF0000"/>
        <rFont val="Arial"/>
        <family val="2"/>
      </rPr>
      <t>1</t>
    </r>
  </si>
  <si>
    <r>
      <t>73910/006-</t>
    </r>
    <r>
      <rPr>
        <b/>
        <i/>
        <sz val="8"/>
        <color rgb="FFFF0000"/>
        <rFont val="Arial"/>
        <family val="2"/>
      </rPr>
      <t>1</t>
    </r>
  </si>
  <si>
    <r>
      <t>74071/001-</t>
    </r>
    <r>
      <rPr>
        <b/>
        <i/>
        <sz val="8"/>
        <color rgb="FFFF0000"/>
        <rFont val="Arial"/>
        <family val="2"/>
      </rPr>
      <t>1</t>
    </r>
  </si>
  <si>
    <r>
      <t>16136.8.3.1-</t>
    </r>
    <r>
      <rPr>
        <b/>
        <i/>
        <sz val="8"/>
        <color rgb="FFFF0000"/>
        <rFont val="Arial"/>
        <family val="2"/>
      </rPr>
      <t>2</t>
    </r>
  </si>
  <si>
    <r>
      <t>16136.8.3.4-</t>
    </r>
    <r>
      <rPr>
        <b/>
        <i/>
        <sz val="8"/>
        <color rgb="FFFF0000"/>
        <rFont val="Arial"/>
        <family val="2"/>
      </rPr>
      <t>2</t>
    </r>
  </si>
  <si>
    <r>
      <t>16143.8.2.4-</t>
    </r>
    <r>
      <rPr>
        <b/>
        <i/>
        <sz val="8"/>
        <color rgb="FFFF0000"/>
        <rFont val="Arial"/>
        <family val="2"/>
      </rPr>
      <t>2</t>
    </r>
  </si>
  <si>
    <r>
      <t>16143.8.6.1-</t>
    </r>
    <r>
      <rPr>
        <i/>
        <sz val="8"/>
        <color rgb="FFFF0000"/>
        <rFont val="Arial"/>
        <family val="2"/>
      </rPr>
      <t>2</t>
    </r>
  </si>
  <si>
    <r>
      <t>16143.8.9.1-</t>
    </r>
    <r>
      <rPr>
        <b/>
        <sz val="8"/>
        <color rgb="FFFF0000"/>
        <rFont val="Arial"/>
        <family val="2"/>
      </rPr>
      <t>2</t>
    </r>
  </si>
  <si>
    <r>
      <t>72331-</t>
    </r>
    <r>
      <rPr>
        <b/>
        <i/>
        <sz val="8"/>
        <color rgb="FFFF0000"/>
        <rFont val="Arial"/>
        <family val="2"/>
      </rPr>
      <t>1</t>
    </r>
  </si>
  <si>
    <r>
      <t>72335-</t>
    </r>
    <r>
      <rPr>
        <b/>
        <i/>
        <sz val="8"/>
        <color rgb="FFFF0000"/>
        <rFont val="Arial"/>
        <family val="2"/>
      </rPr>
      <t>1</t>
    </r>
  </si>
  <si>
    <r>
      <t>72934-</t>
    </r>
    <r>
      <rPr>
        <b/>
        <i/>
        <sz val="8"/>
        <color rgb="FFFF0000"/>
        <rFont val="Arial"/>
        <family val="2"/>
      </rPr>
      <t>1</t>
    </r>
  </si>
  <si>
    <r>
      <t>72935-</t>
    </r>
    <r>
      <rPr>
        <b/>
        <i/>
        <sz val="8"/>
        <color rgb="FFFF0000"/>
        <rFont val="Arial"/>
        <family val="2"/>
      </rPr>
      <t>1</t>
    </r>
  </si>
  <si>
    <r>
      <t>72936-</t>
    </r>
    <r>
      <rPr>
        <b/>
        <i/>
        <sz val="8"/>
        <color rgb="FFFF0000"/>
        <rFont val="Arial"/>
        <family val="2"/>
      </rPr>
      <t>1</t>
    </r>
  </si>
  <si>
    <r>
      <t>73860/010-</t>
    </r>
    <r>
      <rPr>
        <b/>
        <i/>
        <sz val="8"/>
        <color rgb="FFFF0000"/>
        <rFont val="Arial"/>
        <family val="2"/>
      </rPr>
      <t>1</t>
    </r>
  </si>
  <si>
    <r>
      <t>73860/011-</t>
    </r>
    <r>
      <rPr>
        <b/>
        <i/>
        <sz val="8"/>
        <color rgb="FFFF0000"/>
        <rFont val="Arial"/>
        <family val="2"/>
      </rPr>
      <t>1</t>
    </r>
  </si>
  <si>
    <r>
      <t>73952/001-</t>
    </r>
    <r>
      <rPr>
        <b/>
        <i/>
        <sz val="8"/>
        <color rgb="FFFF0000"/>
        <rFont val="Arial"/>
        <family val="2"/>
      </rPr>
      <t>1</t>
    </r>
  </si>
  <si>
    <r>
      <t>73860/012-</t>
    </r>
    <r>
      <rPr>
        <b/>
        <i/>
        <sz val="8"/>
        <color rgb="FFFF0000"/>
        <rFont val="Arial"/>
        <family val="2"/>
      </rPr>
      <t>1</t>
    </r>
  </si>
  <si>
    <r>
      <t>73953/006-</t>
    </r>
    <r>
      <rPr>
        <b/>
        <i/>
        <sz val="8"/>
        <color rgb="FFFF0000"/>
        <rFont val="Arial"/>
        <family val="2"/>
      </rPr>
      <t>1</t>
    </r>
  </si>
  <si>
    <r>
      <t>74130/001-</t>
    </r>
    <r>
      <rPr>
        <b/>
        <i/>
        <sz val="8"/>
        <color rgb="FFFF0000"/>
        <rFont val="Arial"/>
        <family val="2"/>
      </rPr>
      <t>1</t>
    </r>
  </si>
  <si>
    <r>
      <t>15110.8.3.2-</t>
    </r>
    <r>
      <rPr>
        <b/>
        <i/>
        <sz val="8"/>
        <color rgb="FFFF0000"/>
        <rFont val="Arial"/>
        <family val="2"/>
      </rPr>
      <t>2</t>
    </r>
  </si>
  <si>
    <r>
      <t>15410.8.13.1-</t>
    </r>
    <r>
      <rPr>
        <b/>
        <i/>
        <sz val="8"/>
        <color rgb="FFFF0000"/>
        <rFont val="Arial"/>
        <family val="2"/>
      </rPr>
      <t>2</t>
    </r>
  </si>
  <si>
    <r>
      <t>15410.8.28.2-</t>
    </r>
    <r>
      <rPr>
        <b/>
        <i/>
        <sz val="8"/>
        <color rgb="FFFF0000"/>
        <rFont val="Arial"/>
        <family val="2"/>
      </rPr>
      <t>2</t>
    </r>
  </si>
  <si>
    <r>
      <t>6004-</t>
    </r>
    <r>
      <rPr>
        <b/>
        <i/>
        <sz val="8"/>
        <color rgb="FFFF0000"/>
        <rFont val="Arial"/>
        <family val="2"/>
      </rPr>
      <t>1</t>
    </r>
  </si>
  <si>
    <r>
      <t>6007-</t>
    </r>
    <r>
      <rPr>
        <b/>
        <i/>
        <sz val="8"/>
        <color rgb="FFFF0000"/>
        <rFont val="Arial"/>
        <family val="2"/>
      </rPr>
      <t>1</t>
    </r>
  </si>
  <si>
    <r>
      <t>6008-</t>
    </r>
    <r>
      <rPr>
        <b/>
        <i/>
        <sz val="8"/>
        <color rgb="FFFF0000"/>
        <rFont val="Arial"/>
        <family val="2"/>
      </rPr>
      <t>1</t>
    </r>
  </si>
  <si>
    <r>
      <t>72439-</t>
    </r>
    <r>
      <rPr>
        <b/>
        <i/>
        <sz val="8"/>
        <color rgb="FFFF0000"/>
        <rFont val="Arial"/>
        <family val="2"/>
      </rPr>
      <t>1</t>
    </r>
  </si>
  <si>
    <r>
      <t>72543-</t>
    </r>
    <r>
      <rPr>
        <b/>
        <i/>
        <sz val="8"/>
        <color rgb="FFFF0000"/>
        <rFont val="Arial"/>
        <family val="2"/>
      </rPr>
      <t>1</t>
    </r>
  </si>
  <si>
    <r>
      <t>72545-</t>
    </r>
    <r>
      <rPr>
        <b/>
        <i/>
        <sz val="8"/>
        <color rgb="FFFF0000"/>
        <rFont val="Arial"/>
        <family val="2"/>
      </rPr>
      <t>1</t>
    </r>
  </si>
  <si>
    <r>
      <t>72558-</t>
    </r>
    <r>
      <rPr>
        <b/>
        <i/>
        <sz val="8"/>
        <color rgb="FFFF0000"/>
        <rFont val="Arial"/>
        <family val="2"/>
      </rPr>
      <t>1</t>
    </r>
  </si>
  <si>
    <r>
      <t>72560-</t>
    </r>
    <r>
      <rPr>
        <b/>
        <i/>
        <sz val="8"/>
        <color rgb="FFFF0000"/>
        <rFont val="Arial"/>
        <family val="2"/>
      </rPr>
      <t>1</t>
    </r>
  </si>
  <si>
    <r>
      <t>72574-</t>
    </r>
    <r>
      <rPr>
        <b/>
        <i/>
        <sz val="8"/>
        <color rgb="FFFF0000"/>
        <rFont val="Arial"/>
        <family val="2"/>
      </rPr>
      <t>1</t>
    </r>
  </si>
  <si>
    <r>
      <t>72784-</t>
    </r>
    <r>
      <rPr>
        <b/>
        <i/>
        <sz val="8"/>
        <color rgb="FFFF0000"/>
        <rFont val="Arial"/>
        <family val="2"/>
      </rPr>
      <t>1</t>
    </r>
  </si>
  <si>
    <r>
      <t>72787-</t>
    </r>
    <r>
      <rPr>
        <b/>
        <i/>
        <sz val="8"/>
        <color rgb="FFFF0000"/>
        <rFont val="Arial"/>
        <family val="2"/>
      </rPr>
      <t>1</t>
    </r>
  </si>
  <si>
    <r>
      <t>73648-</t>
    </r>
    <r>
      <rPr>
        <b/>
        <i/>
        <sz val="8"/>
        <color rgb="FFFF0000"/>
        <rFont val="Arial"/>
        <family val="2"/>
      </rPr>
      <t>1</t>
    </r>
  </si>
  <si>
    <r>
      <t>73663-</t>
    </r>
    <r>
      <rPr>
        <b/>
        <i/>
        <sz val="8"/>
        <color rgb="FFFF0000"/>
        <rFont val="Arial"/>
        <family val="2"/>
      </rPr>
      <t>1</t>
    </r>
  </si>
  <si>
    <r>
      <t>73779/001-</t>
    </r>
    <r>
      <rPr>
        <b/>
        <i/>
        <sz val="8"/>
        <color rgb="FFFF0000"/>
        <rFont val="Arial"/>
        <family val="2"/>
      </rPr>
      <t>1</t>
    </r>
  </si>
  <si>
    <r>
      <t>73779/002-</t>
    </r>
    <r>
      <rPr>
        <b/>
        <i/>
        <sz val="8"/>
        <color rgb="FFFF0000"/>
        <rFont val="Arial"/>
        <family val="2"/>
      </rPr>
      <t>1</t>
    </r>
  </si>
  <si>
    <r>
      <t>73779/003-</t>
    </r>
    <r>
      <rPr>
        <b/>
        <i/>
        <sz val="8"/>
        <color rgb="FFFF0000"/>
        <rFont val="Arial"/>
        <family val="2"/>
      </rPr>
      <t>1</t>
    </r>
  </si>
  <si>
    <r>
      <t>73947/011-</t>
    </r>
    <r>
      <rPr>
        <b/>
        <i/>
        <sz val="8"/>
        <color rgb="FFFF0000"/>
        <rFont val="Arial"/>
        <family val="2"/>
      </rPr>
      <t>1</t>
    </r>
  </si>
  <si>
    <r>
      <t>73949/004-</t>
    </r>
    <r>
      <rPr>
        <b/>
        <i/>
        <sz val="8"/>
        <color rgb="FFFF0000"/>
        <rFont val="Arial"/>
        <family val="2"/>
      </rPr>
      <t>1</t>
    </r>
  </si>
  <si>
    <r>
      <t>73949/005-</t>
    </r>
    <r>
      <rPr>
        <b/>
        <i/>
        <sz val="8"/>
        <color rgb="FFFF0000"/>
        <rFont val="Arial"/>
        <family val="2"/>
      </rPr>
      <t>1</t>
    </r>
  </si>
  <si>
    <r>
      <t>74051/001-</t>
    </r>
    <r>
      <rPr>
        <b/>
        <i/>
        <sz val="8"/>
        <color rgb="FFFF0000"/>
        <rFont val="Arial"/>
        <family val="2"/>
      </rPr>
      <t>1</t>
    </r>
  </si>
  <si>
    <r>
      <t>74104/001-</t>
    </r>
    <r>
      <rPr>
        <b/>
        <i/>
        <sz val="8"/>
        <color rgb="FFFF0000"/>
        <rFont val="Arial"/>
        <family val="2"/>
      </rPr>
      <t>1</t>
    </r>
  </si>
  <si>
    <r>
      <t>74125/001-</t>
    </r>
    <r>
      <rPr>
        <b/>
        <i/>
        <sz val="8"/>
        <color rgb="FFFF0000"/>
        <rFont val="Arial"/>
        <family val="2"/>
      </rPr>
      <t>1</t>
    </r>
  </si>
  <si>
    <r>
      <t>74135/005-</t>
    </r>
    <r>
      <rPr>
        <b/>
        <i/>
        <sz val="8"/>
        <color rgb="FFFF0000"/>
        <rFont val="Arial"/>
        <family val="2"/>
      </rPr>
      <t>1</t>
    </r>
  </si>
  <si>
    <r>
      <t>74148/001-</t>
    </r>
    <r>
      <rPr>
        <b/>
        <i/>
        <sz val="8"/>
        <color rgb="FFFF0000"/>
        <rFont val="Arial"/>
        <family val="2"/>
      </rPr>
      <t>1</t>
    </r>
  </si>
  <si>
    <r>
      <t>74175/001-</t>
    </r>
    <r>
      <rPr>
        <b/>
        <i/>
        <sz val="8"/>
        <color rgb="FFFF0000"/>
        <rFont val="Arial"/>
        <family val="2"/>
      </rPr>
      <t>1</t>
    </r>
  </si>
  <si>
    <r>
      <t>75030/001-</t>
    </r>
    <r>
      <rPr>
        <b/>
        <i/>
        <sz val="8"/>
        <color rgb="FFFF0000"/>
        <rFont val="Arial"/>
        <family val="2"/>
      </rPr>
      <t>1</t>
    </r>
  </si>
  <si>
    <r>
      <t>75030/003-</t>
    </r>
    <r>
      <rPr>
        <b/>
        <i/>
        <sz val="8"/>
        <color rgb="FFFF0000"/>
        <rFont val="Arial"/>
        <family val="2"/>
      </rPr>
      <t>1</t>
    </r>
  </si>
  <si>
    <r>
      <t>5974-</t>
    </r>
    <r>
      <rPr>
        <b/>
        <i/>
        <sz val="8"/>
        <color rgb="FFFF0000"/>
        <rFont val="Arial"/>
        <family val="2"/>
      </rPr>
      <t>1</t>
    </r>
  </si>
  <si>
    <r>
      <t>9535-</t>
    </r>
    <r>
      <rPr>
        <b/>
        <i/>
        <sz val="8"/>
        <color rgb="FFFF0000"/>
        <rFont val="Arial"/>
        <family val="2"/>
      </rPr>
      <t>1</t>
    </r>
  </si>
  <si>
    <r>
      <t>5983-</t>
    </r>
    <r>
      <rPr>
        <b/>
        <i/>
        <sz val="8"/>
        <color rgb="FFFF0000"/>
        <rFont val="Arial"/>
        <family val="2"/>
      </rPr>
      <t>1</t>
    </r>
  </si>
  <si>
    <r>
      <t>73925/002-</t>
    </r>
    <r>
      <rPr>
        <b/>
        <i/>
        <sz val="8"/>
        <color rgb="FFFF0000"/>
        <rFont val="Arial"/>
        <family val="2"/>
      </rPr>
      <t>1</t>
    </r>
  </si>
  <si>
    <r>
      <t>6042-</t>
    </r>
    <r>
      <rPr>
        <b/>
        <i/>
        <sz val="8"/>
        <color rgb="FFFF0000"/>
        <rFont val="Arial"/>
        <family val="2"/>
      </rPr>
      <t>1</t>
    </r>
  </si>
  <si>
    <r>
      <t>73920/002-</t>
    </r>
    <r>
      <rPr>
        <b/>
        <i/>
        <sz val="8"/>
        <color rgb="FFFF0000"/>
        <rFont val="Arial"/>
        <family val="2"/>
      </rPr>
      <t>1</t>
    </r>
  </si>
  <si>
    <r>
      <t>73985/001-</t>
    </r>
    <r>
      <rPr>
        <b/>
        <i/>
        <sz val="8"/>
        <color rgb="FFFF0000"/>
        <rFont val="Arial"/>
        <family val="2"/>
      </rPr>
      <t>1</t>
    </r>
  </si>
  <si>
    <r>
      <t>74111/001-</t>
    </r>
    <r>
      <rPr>
        <b/>
        <i/>
        <sz val="8"/>
        <color rgb="FFFF0000"/>
        <rFont val="Arial"/>
        <family val="2"/>
      </rPr>
      <t>1</t>
    </r>
  </si>
  <si>
    <r>
      <t>73966/002-</t>
    </r>
    <r>
      <rPr>
        <b/>
        <i/>
        <sz val="8"/>
        <color rgb="FFFF0000"/>
        <rFont val="Arial"/>
        <family val="2"/>
      </rPr>
      <t>1</t>
    </r>
  </si>
  <si>
    <r>
      <t>15410.8.4.1-</t>
    </r>
    <r>
      <rPr>
        <b/>
        <i/>
        <sz val="8"/>
        <color rgb="FFFF0000"/>
        <rFont val="Arial"/>
        <family val="2"/>
      </rPr>
      <t>2</t>
    </r>
  </si>
  <si>
    <r>
      <t>15410.8.4.2-</t>
    </r>
    <r>
      <rPr>
        <b/>
        <i/>
        <sz val="8"/>
        <color rgb="FFFF0000"/>
        <rFont val="Arial"/>
        <family val="2"/>
      </rPr>
      <t>2</t>
    </r>
  </si>
  <si>
    <r>
      <t>17010.8.1.12-</t>
    </r>
    <r>
      <rPr>
        <b/>
        <i/>
        <sz val="8"/>
        <color rgb="FFFF0000"/>
        <rFont val="Arial"/>
        <family val="2"/>
      </rPr>
      <t>2</t>
    </r>
  </si>
  <si>
    <r>
      <t>72225-</t>
    </r>
    <r>
      <rPr>
        <b/>
        <i/>
        <sz val="8"/>
        <color rgb="FFFF0000"/>
        <rFont val="Arial"/>
        <family val="2"/>
      </rPr>
      <t>1</t>
    </r>
  </si>
  <si>
    <r>
      <t>73675-</t>
    </r>
    <r>
      <rPr>
        <b/>
        <i/>
        <sz val="8"/>
        <color rgb="FFFF0000"/>
        <rFont val="Arial"/>
        <family val="2"/>
      </rPr>
      <t>1</t>
    </r>
  </si>
  <si>
    <r>
      <t>NOVO-</t>
    </r>
    <r>
      <rPr>
        <b/>
        <i/>
        <sz val="8"/>
        <color rgb="FFFF0000"/>
        <rFont val="Arial"/>
        <family val="2"/>
      </rPr>
      <t>3</t>
    </r>
  </si>
  <si>
    <r>
      <t>16100.8.3.1-</t>
    </r>
    <r>
      <rPr>
        <b/>
        <i/>
        <sz val="8"/>
        <color rgb="FFFF0000"/>
        <rFont val="Arial"/>
        <family val="2"/>
      </rPr>
      <t>2</t>
    </r>
  </si>
  <si>
    <r>
      <t>16120.8.2.2-</t>
    </r>
    <r>
      <rPr>
        <b/>
        <i/>
        <sz val="8"/>
        <color rgb="FFFF0000"/>
        <rFont val="Arial"/>
        <family val="2"/>
      </rPr>
      <t>2</t>
    </r>
  </si>
  <si>
    <t>ITEM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</si>
  <si>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</si>
  <si>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</si>
  <si>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</si>
  <si>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</si>
  <si>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</si>
  <si>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</si>
  <si>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</si>
  <si>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</si>
  <si>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</si>
  <si>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</si>
  <si>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</si>
  <si>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</si>
  <si>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</si>
  <si>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</si>
  <si>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</si>
  <si>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</si>
  <si>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</si>
  <si>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</si>
  <si>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</si>
  <si>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</si>
  <si>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</si>
  <si>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</si>
  <si>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</si>
  <si>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</si>
  <si>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</si>
  <si>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</si>
  <si>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</si>
  <si>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5.6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</si>
  <si>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</si>
  <si>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</si>
  <si>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</si>
  <si>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</si>
  <si>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</si>
  <si>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</si>
  <si>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</si>
  <si>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</si>
  <si>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</si>
  <si>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</si>
  <si>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</si>
  <si>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</si>
  <si>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</si>
  <si>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</si>
  <si>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</si>
  <si>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</si>
  <si>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</si>
  <si>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</si>
  <si>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</si>
  <si>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</si>
  <si>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</si>
  <si>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</si>
  <si>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</si>
  <si>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</si>
  <si>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</si>
  <si>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</si>
  <si>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</si>
  <si>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</si>
  <si>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</si>
  <si>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</si>
  <si>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</si>
  <si>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</si>
  <si>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</si>
  <si>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</si>
  <si>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</si>
  <si>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</si>
  <si>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</si>
  <si>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</si>
  <si>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</si>
  <si>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</si>
  <si>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</si>
  <si>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</si>
  <si>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</si>
  <si>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</si>
  <si>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</si>
  <si>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</si>
  <si>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</si>
  <si>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</si>
  <si>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</si>
  <si>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</si>
  <si>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</si>
  <si>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</si>
  <si>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</si>
  <si>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10.1</t>
  </si>
  <si>
    <t>10.2</t>
  </si>
  <si>
    <t>10.3</t>
  </si>
  <si>
    <t>10.4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</si>
  <si>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</si>
  <si>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</si>
  <si>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</si>
  <si>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</si>
  <si>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</si>
  <si>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</si>
  <si>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</si>
  <si>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</si>
  <si>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</si>
  <si>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13.1</t>
  </si>
  <si>
    <t>13.2</t>
  </si>
  <si>
    <t>13.3</t>
  </si>
  <si>
    <t>13.4</t>
  </si>
  <si>
    <t>13.5</t>
  </si>
  <si>
    <t>13.6</t>
  </si>
  <si>
    <t>14.1</t>
  </si>
  <si>
    <t>14.2</t>
  </si>
  <si>
    <t>14.3</t>
  </si>
  <si>
    <t>14.4</t>
  </si>
  <si>
    <r>
      <t>72300-</t>
    </r>
    <r>
      <rPr>
        <b/>
        <i/>
        <sz val="8"/>
        <color rgb="FFFF0000"/>
        <rFont val="Arial"/>
        <family val="2"/>
      </rPr>
      <t>1</t>
    </r>
  </si>
  <si>
    <r>
      <t>73861/006-</t>
    </r>
    <r>
      <rPr>
        <b/>
        <i/>
        <sz val="8"/>
        <color rgb="FFFF0000"/>
        <rFont val="Arial"/>
        <family val="2"/>
      </rPr>
      <t>1</t>
    </r>
  </si>
  <si>
    <t>Resumo do orçamento</t>
  </si>
  <si>
    <t>Projeto: Embrapa</t>
  </si>
  <si>
    <t>Capítulo</t>
  </si>
  <si>
    <t>Valor</t>
  </si>
  <si>
    <t>%</t>
  </si>
  <si>
    <t>Capítulo 1 SERVIÇOS GERAIS DE CANTEIRO.</t>
  </si>
  <si>
    <t>Capítulo 2 DEMOLIÇÕES E RETIRADAS.</t>
  </si>
  <si>
    <t>Capítulo 3 MOVIMENTO E TERRA.</t>
  </si>
  <si>
    <t>Capítulo 4 ESTRUTURA DE CONCRETO.</t>
  </si>
  <si>
    <t>Capítulo 5 IMPERMEABILIZAÇÃO.</t>
  </si>
  <si>
    <t>Capítulo 6 ALVENARIA.</t>
  </si>
  <si>
    <t>Capítulo 7 PORTAS,JANELAS E VIDROS.</t>
  </si>
  <si>
    <t>Capítulo 8 INSTALAÇÕES ELÉTRICAS.</t>
  </si>
  <si>
    <t>Capítulo 9 INSTALAÇOES HIDRO SANITARIAS.</t>
  </si>
  <si>
    <t>Capítulo 10 REVESTIMENTO DE PAREDES.</t>
  </si>
  <si>
    <t>Capítulo 11 REVESTIMENTO DE PISOS.</t>
  </si>
  <si>
    <t>Capítulo 12 PINTURA.</t>
  </si>
  <si>
    <t>Capítulo 13 SERVIÇOS COMPLENTARES.</t>
  </si>
  <si>
    <t>Capítulo 14 LÓGICA.</t>
  </si>
  <si>
    <r>
      <t>88488-</t>
    </r>
    <r>
      <rPr>
        <b/>
        <i/>
        <sz val="8"/>
        <color rgb="FFFF0000"/>
        <rFont val="Arial"/>
        <family val="2"/>
      </rPr>
      <t>1</t>
    </r>
  </si>
  <si>
    <r>
      <t>88496-</t>
    </r>
    <r>
      <rPr>
        <b/>
        <i/>
        <sz val="8"/>
        <color rgb="FFFF0000"/>
        <rFont val="Arial"/>
        <family val="2"/>
      </rPr>
      <t>1</t>
    </r>
  </si>
  <si>
    <r>
      <t>87247-</t>
    </r>
    <r>
      <rPr>
        <b/>
        <i/>
        <sz val="8"/>
        <color rgb="FFFF0000"/>
        <rFont val="Arial"/>
        <family val="2"/>
      </rPr>
      <t>1</t>
    </r>
  </si>
  <si>
    <r>
      <t>88484-</t>
    </r>
    <r>
      <rPr>
        <b/>
        <i/>
        <sz val="8"/>
        <color rgb="FFFF0000"/>
        <rFont val="Arial"/>
        <family val="2"/>
      </rPr>
      <t>1</t>
    </r>
  </si>
  <si>
    <r>
      <t>87495-</t>
    </r>
    <r>
      <rPr>
        <b/>
        <i/>
        <sz val="8"/>
        <color rgb="FFFF0000"/>
        <rFont val="Arial"/>
        <family val="2"/>
      </rPr>
      <t>1</t>
    </r>
  </si>
  <si>
    <t>Orçamento de execução .</t>
  </si>
  <si>
    <r>
      <rPr>
        <b/>
        <sz val="10"/>
        <rFont val="Arial"/>
        <family val="2"/>
      </rPr>
      <t>OBRA/SERVIÇO:</t>
    </r>
    <r>
      <rPr>
        <sz val="10"/>
        <rFont val="Arial"/>
        <family val="2"/>
      </rPr>
      <t xml:space="preserve"> Bloco de Vestiário e Sanitários</t>
    </r>
  </si>
  <si>
    <r>
      <t>LOCAL:</t>
    </r>
    <r>
      <rPr>
        <sz val="10"/>
        <rFont val="Arial"/>
        <family val="2"/>
      </rPr>
      <t xml:space="preserve"> Embrapa Brasileira de Pesquisa Agropecuária - Dourados/MS</t>
    </r>
  </si>
  <si>
    <t>BDI:</t>
  </si>
  <si>
    <t>CRONOGRAMA FÍSICO-FINANCEIRO</t>
  </si>
  <si>
    <t>DESCRIÇÃO</t>
  </si>
  <si>
    <t>PREÇO TOTAL    (R$)</t>
  </si>
  <si>
    <t>PESO (%)</t>
  </si>
  <si>
    <t xml:space="preserve">VALOR DOS SERVIÇOS                    (R$) </t>
  </si>
  <si>
    <t>SERVIÇOS A EXECUTAR</t>
  </si>
  <si>
    <t>1 MÊS</t>
  </si>
  <si>
    <t>2 MESES</t>
  </si>
  <si>
    <t>3 MESES</t>
  </si>
  <si>
    <t>30 DIAS</t>
  </si>
  <si>
    <t>60 DIAS</t>
  </si>
  <si>
    <t>90 DIAS</t>
  </si>
  <si>
    <t>1.0</t>
  </si>
  <si>
    <t>SERVICOS GERAIS DE CANTEIRO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</si>
  <si>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</si>
  <si>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</si>
  <si>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</si>
  <si>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</si>
  <si>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</si>
  <si>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</si>
  <si>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</si>
  <si>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</si>
  <si>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</si>
  <si>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</si>
  <si>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</si>
  <si>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</si>
  <si>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</si>
  <si>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TOTAL</t>
  </si>
  <si>
    <t>TOTAL SIMPLES</t>
  </si>
  <si>
    <t>TOTAL ACUMULADO</t>
  </si>
  <si>
    <t>SERVIÇOS EM TERRA</t>
  </si>
  <si>
    <t>PORTAS ,JANELAS E VIDROS</t>
  </si>
  <si>
    <t>INSTALAÇÕES HIDRO SANITÁRIAS</t>
  </si>
  <si>
    <t xml:space="preserve">REVESTIMENTO DE PAREDES </t>
  </si>
  <si>
    <t>SERVIÇOES COMPLEMENTARES</t>
  </si>
  <si>
    <t>Reforma do Campo Experimental</t>
  </si>
  <si>
    <t>BDI = 23,63%</t>
  </si>
  <si>
    <t>TOTAL GERAL C/ BDI</t>
  </si>
  <si>
    <t>TOTAL GERAL S/ BDI</t>
  </si>
  <si>
    <t>DEMOSTRAÇÃO DA BONIFICAÇÃO E DESPESAS INDIRETAS - BDI</t>
  </si>
  <si>
    <t>Nos termos do Acórdão TCU nº 325/2007 e 2.369/2011</t>
  </si>
  <si>
    <t>VARIÁVEL</t>
  </si>
  <si>
    <t>COMPONENTE</t>
  </si>
  <si>
    <t>TAXA MÍNIMA                (%)</t>
  </si>
  <si>
    <t>TAXA REFERÊNCIA (%)</t>
  </si>
  <si>
    <t>TAXA MAXIMA                    (%)</t>
  </si>
  <si>
    <t>R</t>
  </si>
  <si>
    <t>Seguro + Garantia</t>
  </si>
  <si>
    <t>Risco</t>
  </si>
  <si>
    <t>Garantia / Risco / Seguro</t>
  </si>
  <si>
    <t>DF</t>
  </si>
  <si>
    <t>Despesa Financeira</t>
  </si>
  <si>
    <t>AC</t>
  </si>
  <si>
    <t>Administração Central</t>
  </si>
  <si>
    <t>L</t>
  </si>
  <si>
    <t>Lucro</t>
  </si>
  <si>
    <t>I</t>
  </si>
  <si>
    <t>Arrecadação através do Simples</t>
  </si>
  <si>
    <t>sim</t>
  </si>
  <si>
    <t>não</t>
  </si>
  <si>
    <t>PIS</t>
  </si>
  <si>
    <t>COFINS</t>
  </si>
  <si>
    <t>ISSQN</t>
  </si>
  <si>
    <t>TRIBUTOS</t>
  </si>
  <si>
    <t>BDI</t>
  </si>
  <si>
    <t>Benefícios e Despesas Indiretas</t>
  </si>
  <si>
    <t>BDI =</t>
  </si>
  <si>
    <t xml:space="preserve">(1+ AC/100) x (1+DF/100) x (1+R/100) x (1+L/100) </t>
  </si>
  <si>
    <t xml:space="preserve">   -1      x 100</t>
  </si>
  <si>
    <t>(1- I /100)</t>
  </si>
  <si>
    <t>Onde:</t>
  </si>
  <si>
    <t>AC = taxa de rateio da Administração Central;</t>
  </si>
  <si>
    <t>DF = taxa das despesas financeiras;</t>
  </si>
  <si>
    <t>R = taxa de risco, seguro e garantia do empreendimento;</t>
  </si>
  <si>
    <t>I = taxa de tributos; e</t>
  </si>
  <si>
    <t>L = taxa de lucro.</t>
  </si>
  <si>
    <r>
      <rPr>
        <b/>
        <sz val="10"/>
        <rFont val="Arial"/>
        <family val="2"/>
      </rPr>
      <t>OBS 01:</t>
    </r>
    <r>
      <rPr>
        <sz val="10"/>
        <rFont val="Arial"/>
        <family val="2"/>
      </rPr>
      <t xml:space="preserve"> As taxas dos componentes não poderão ser inferiores à "taxa mínima", nem superiores à "taxa máxima".</t>
    </r>
  </si>
  <si>
    <r>
      <rPr>
        <b/>
        <sz val="10"/>
        <rFont val="Arial"/>
        <family val="2"/>
      </rPr>
      <t>OBS 02:</t>
    </r>
    <r>
      <rPr>
        <sz val="10"/>
        <rFont val="Arial"/>
        <family val="2"/>
      </rPr>
      <t xml:space="preserve"> Percentual de 2% encontrado através de aplicação da alíquota máxima do ISSQN (5%) sobre o serviço (40% do contrato - base presumida), fundamentado na decisão do STF proferida no RE 603497 e jurisprudência do mesmo STF, assim como no Acórdão 325/2007 do pleno TCU.</t>
    </r>
  </si>
  <si>
    <t>Orçamentista: JORDANO BRAGA VALOTA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</si>
</sst>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0"/>
    <numFmt numFmtId="165" formatCode="_(* #,##0.00_);_(* \(#,##0.00\);_(* &quot;-&quot;??_);_(@_)"/>
  </numFmts>
  <fonts count="29" x14ac:knownFonts="1">
    <font>
      <sz val="12"/>
      <color rgb="FF000000"/>
      <name val="Verdana"/>
      <family val="2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i/>
      <sz val="10"/>
      <color rgb="FFFF000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u/>
      <sz val="8"/>
      <color rgb="FF000000"/>
      <name val="Arial"/>
      <family val="2"/>
    </font>
    <font>
      <sz val="10"/>
      <color rgb="FF000000"/>
      <name val="Arial"/>
      <family val="2"/>
    </font>
    <font>
      <i/>
      <sz val="8"/>
      <color rgb="FFFF0000"/>
      <name val="Arial"/>
      <family val="2"/>
    </font>
    <font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Verdan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6" fillId="0" borderId="0"/>
  </cellStyleXfs>
  <cellXfs count="230"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center" vertical="top" wrapText="1"/>
    </xf>
    <xf numFmtId="4" fontId="6" fillId="0" borderId="13" xfId="0" applyNumberFormat="1" applyFont="1" applyBorder="1" applyAlignment="1">
      <alignment horizontal="right" vertical="top" wrapText="1"/>
    </xf>
    <xf numFmtId="4" fontId="6" fillId="0" borderId="13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164" fontId="6" fillId="0" borderId="9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right" vertical="top" wrapText="1"/>
    </xf>
    <xf numFmtId="4" fontId="6" fillId="0" borderId="9" xfId="0" applyNumberFormat="1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right" vertical="top" wrapText="1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0" xfId="0"/>
    <xf numFmtId="0" fontId="20" fillId="0" borderId="0" xfId="0" applyFont="1" applyAlignment="1">
      <alignment horizontal="left"/>
    </xf>
    <xf numFmtId="43" fontId="0" fillId="0" borderId="0" xfId="1" applyFont="1" applyAlignment="1">
      <alignment horizont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wrapText="1"/>
    </xf>
    <xf numFmtId="10" fontId="0" fillId="0" borderId="0" xfId="1" applyNumberFormat="1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29" xfId="0" applyFont="1" applyBorder="1" applyAlignment="1">
      <alignment horizontal="left"/>
    </xf>
    <xf numFmtId="1" fontId="20" fillId="2" borderId="30" xfId="0" applyNumberFormat="1" applyFont="1" applyFill="1" applyBorder="1" applyAlignment="1">
      <alignment horizontal="left" wrapText="1"/>
    </xf>
    <xf numFmtId="4" fontId="20" fillId="2" borderId="30" xfId="0" applyNumberFormat="1" applyFont="1" applyFill="1" applyBorder="1" applyAlignment="1">
      <alignment horizontal="right" wrapText="1"/>
    </xf>
    <xf numFmtId="10" fontId="25" fillId="2" borderId="42" xfId="2" applyNumberFormat="1" applyFont="1" applyFill="1" applyBorder="1" applyAlignment="1">
      <alignment horizontal="right" wrapText="1"/>
    </xf>
    <xf numFmtId="4" fontId="0" fillId="0" borderId="43" xfId="0" applyNumberFormat="1" applyBorder="1"/>
    <xf numFmtId="4" fontId="0" fillId="0" borderId="29" xfId="0" applyNumberFormat="1" applyBorder="1"/>
    <xf numFmtId="10" fontId="1" fillId="0" borderId="30" xfId="2" applyNumberFormat="1" applyFont="1" applyBorder="1"/>
    <xf numFmtId="4" fontId="0" fillId="0" borderId="30" xfId="0" applyNumberFormat="1" applyBorder="1"/>
    <xf numFmtId="10" fontId="1" fillId="0" borderId="32" xfId="2" applyNumberFormat="1" applyFont="1" applyBorder="1"/>
    <xf numFmtId="0" fontId="0" fillId="0" borderId="33" xfId="0" applyFont="1" applyBorder="1" applyAlignment="1">
      <alignment horizontal="left"/>
    </xf>
    <xf numFmtId="1" fontId="20" fillId="2" borderId="34" xfId="0" applyNumberFormat="1" applyFont="1" applyFill="1" applyBorder="1" applyAlignment="1">
      <alignment horizontal="left" wrapText="1"/>
    </xf>
    <xf numFmtId="4" fontId="20" fillId="2" borderId="34" xfId="0" applyNumberFormat="1" applyFont="1" applyFill="1" applyBorder="1" applyAlignment="1">
      <alignment horizontal="right" wrapText="1"/>
    </xf>
    <xf numFmtId="10" fontId="25" fillId="2" borderId="34" xfId="2" applyNumberFormat="1" applyFont="1" applyFill="1" applyBorder="1" applyAlignment="1">
      <alignment horizontal="right" wrapText="1"/>
    </xf>
    <xf numFmtId="4" fontId="0" fillId="0" borderId="44" xfId="0" applyNumberFormat="1" applyBorder="1"/>
    <xf numFmtId="4" fontId="0" fillId="0" borderId="33" xfId="0" applyNumberFormat="1" applyBorder="1"/>
    <xf numFmtId="10" fontId="1" fillId="0" borderId="34" xfId="2" applyNumberFormat="1" applyFont="1" applyBorder="1"/>
    <xf numFmtId="4" fontId="0" fillId="0" borderId="34" xfId="0" applyNumberFormat="1" applyBorder="1"/>
    <xf numFmtId="10" fontId="1" fillId="0" borderId="36" xfId="2" applyNumberFormat="1" applyFont="1" applyBorder="1"/>
    <xf numFmtId="1" fontId="20" fillId="2" borderId="34" xfId="0" applyNumberFormat="1" applyFont="1" applyFill="1" applyBorder="1" applyAlignment="1">
      <alignment wrapText="1"/>
    </xf>
    <xf numFmtId="0" fontId="0" fillId="0" borderId="45" xfId="0" applyBorder="1"/>
    <xf numFmtId="1" fontId="21" fillId="2" borderId="40" xfId="0" applyNumberFormat="1" applyFont="1" applyFill="1" applyBorder="1" applyAlignment="1">
      <alignment horizontal="left" vertical="top" wrapText="1"/>
    </xf>
    <xf numFmtId="4" fontId="0" fillId="0" borderId="40" xfId="0" applyNumberFormat="1" applyBorder="1"/>
    <xf numFmtId="10" fontId="19" fillId="0" borderId="40" xfId="2" applyNumberFormat="1" applyFont="1" applyBorder="1"/>
    <xf numFmtId="4" fontId="19" fillId="0" borderId="46" xfId="0" applyNumberFormat="1" applyFont="1" applyBorder="1"/>
    <xf numFmtId="0" fontId="0" fillId="0" borderId="40" xfId="0" applyBorder="1"/>
    <xf numFmtId="0" fontId="0" fillId="0" borderId="47" xfId="0" applyBorder="1"/>
    <xf numFmtId="4" fontId="0" fillId="0" borderId="0" xfId="0" applyNumberFormat="1" applyFont="1" applyAlignment="1">
      <alignment horizontal="left" vertical="center"/>
    </xf>
    <xf numFmtId="0" fontId="26" fillId="0" borderId="0" xfId="3"/>
    <xf numFmtId="0" fontId="20" fillId="0" borderId="0" xfId="3" applyFont="1" applyAlignment="1">
      <alignment horizontal="justify" vertical="justify" wrapText="1"/>
    </xf>
    <xf numFmtId="0" fontId="21" fillId="0" borderId="57" xfId="3" applyFont="1" applyBorder="1" applyAlignment="1">
      <alignment horizontal="center"/>
    </xf>
    <xf numFmtId="0" fontId="21" fillId="0" borderId="58" xfId="3" applyFont="1" applyBorder="1" applyAlignment="1">
      <alignment horizontal="center"/>
    </xf>
    <xf numFmtId="0" fontId="21" fillId="3" borderId="58" xfId="3" applyFont="1" applyFill="1" applyBorder="1" applyAlignment="1">
      <alignment horizontal="center" wrapText="1"/>
    </xf>
    <xf numFmtId="0" fontId="20" fillId="0" borderId="62" xfId="3" applyFont="1" applyBorder="1"/>
    <xf numFmtId="0" fontId="26" fillId="3" borderId="62" xfId="3" applyFill="1" applyBorder="1" applyAlignment="1">
      <alignment horizontal="center"/>
    </xf>
    <xf numFmtId="0" fontId="21" fillId="0" borderId="62" xfId="3" applyFont="1" applyBorder="1"/>
    <xf numFmtId="2" fontId="21" fillId="3" borderId="62" xfId="3" applyNumberFormat="1" applyFont="1" applyFill="1" applyBorder="1" applyAlignment="1">
      <alignment horizontal="center"/>
    </xf>
    <xf numFmtId="0" fontId="21" fillId="0" borderId="61" xfId="3" applyFont="1" applyBorder="1" applyAlignment="1">
      <alignment horizontal="center"/>
    </xf>
    <xf numFmtId="0" fontId="9" fillId="0" borderId="62" xfId="3" applyFont="1" applyBorder="1"/>
    <xf numFmtId="0" fontId="27" fillId="0" borderId="62" xfId="3" applyFont="1" applyBorder="1" applyAlignment="1">
      <alignment horizontal="center"/>
    </xf>
    <xf numFmtId="0" fontId="21" fillId="0" borderId="62" xfId="3" applyFont="1" applyBorder="1" applyAlignment="1">
      <alignment horizontal="center"/>
    </xf>
    <xf numFmtId="0" fontId="26" fillId="3" borderId="62" xfId="3" applyFill="1" applyBorder="1"/>
    <xf numFmtId="0" fontId="21" fillId="0" borderId="63" xfId="3" applyFont="1" applyBorder="1" applyAlignment="1">
      <alignment horizontal="center"/>
    </xf>
    <xf numFmtId="2" fontId="26" fillId="0" borderId="62" xfId="3" applyNumberFormat="1" applyBorder="1" applyAlignment="1">
      <alignment horizontal="center"/>
    </xf>
    <xf numFmtId="0" fontId="20" fillId="3" borderId="62" xfId="3" applyFont="1" applyFill="1" applyBorder="1" applyAlignment="1">
      <alignment horizontal="center"/>
    </xf>
    <xf numFmtId="2" fontId="26" fillId="0" borderId="63" xfId="3" applyNumberFormat="1" applyBorder="1" applyAlignment="1">
      <alignment horizontal="center"/>
    </xf>
    <xf numFmtId="0" fontId="20" fillId="0" borderId="0" xfId="3" applyFont="1"/>
    <xf numFmtId="2" fontId="20" fillId="3" borderId="62" xfId="3" applyNumberFormat="1" applyFont="1" applyFill="1" applyBorder="1" applyAlignment="1">
      <alignment horizontal="center"/>
    </xf>
    <xf numFmtId="2" fontId="20" fillId="0" borderId="62" xfId="3" applyNumberFormat="1" applyFont="1" applyBorder="1" applyAlignment="1">
      <alignment horizontal="center"/>
    </xf>
    <xf numFmtId="0" fontId="26" fillId="0" borderId="0" xfId="3" applyFill="1"/>
    <xf numFmtId="2" fontId="21" fillId="0" borderId="64" xfId="3" applyNumberFormat="1" applyFont="1" applyBorder="1" applyAlignment="1">
      <alignment horizontal="center"/>
    </xf>
    <xf numFmtId="0" fontId="21" fillId="3" borderId="64" xfId="3" applyFont="1" applyFill="1" applyBorder="1" applyAlignment="1">
      <alignment horizontal="center"/>
    </xf>
    <xf numFmtId="2" fontId="21" fillId="0" borderId="65" xfId="3" applyNumberFormat="1" applyFont="1" applyBorder="1" applyAlignment="1">
      <alignment horizontal="center"/>
    </xf>
    <xf numFmtId="0" fontId="21" fillId="0" borderId="66" xfId="3" applyFont="1" applyFill="1" applyBorder="1" applyAlignment="1">
      <alignment horizontal="center"/>
    </xf>
    <xf numFmtId="0" fontId="21" fillId="0" borderId="67" xfId="3" applyFont="1" applyBorder="1" applyAlignment="1">
      <alignment wrapText="1"/>
    </xf>
    <xf numFmtId="0" fontId="26" fillId="0" borderId="24" xfId="3" applyBorder="1"/>
    <xf numFmtId="0" fontId="26" fillId="0" borderId="25" xfId="3" applyBorder="1"/>
    <xf numFmtId="2" fontId="21" fillId="3" borderId="68" xfId="3" applyNumberFormat="1" applyFont="1" applyFill="1" applyBorder="1" applyAlignment="1">
      <alignment horizontal="center"/>
    </xf>
    <xf numFmtId="0" fontId="21" fillId="0" borderId="0" xfId="3" applyFont="1"/>
    <xf numFmtId="0" fontId="21" fillId="0" borderId="0" xfId="3" applyFont="1" applyAlignment="1">
      <alignment horizontal="center"/>
    </xf>
    <xf numFmtId="49" fontId="21" fillId="0" borderId="0" xfId="3" applyNumberFormat="1" applyFont="1" applyAlignment="1">
      <alignment horizontal="left"/>
    </xf>
    <xf numFmtId="0" fontId="28" fillId="0" borderId="0" xfId="3" applyFont="1"/>
    <xf numFmtId="0" fontId="21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4" fontId="6" fillId="0" borderId="14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4" fontId="6" fillId="0" borderId="10" xfId="0" applyNumberFormat="1" applyFont="1" applyBorder="1" applyAlignment="1">
      <alignment horizontal="right" vertical="top" wrapText="1"/>
    </xf>
    <xf numFmtId="4" fontId="6" fillId="0" borderId="11" xfId="0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top" wrapText="1"/>
    </xf>
    <xf numFmtId="0" fontId="16" fillId="0" borderId="20" xfId="0" applyFont="1" applyBorder="1" applyAlignment="1">
      <alignment horizontal="left" vertical="top" wrapText="1"/>
    </xf>
    <xf numFmtId="4" fontId="16" fillId="0" borderId="20" xfId="0" applyNumberFormat="1" applyFont="1" applyBorder="1" applyAlignment="1">
      <alignment horizontal="right" vertical="top" wrapText="1"/>
    </xf>
    <xf numFmtId="165" fontId="0" fillId="0" borderId="42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10" fontId="0" fillId="0" borderId="49" xfId="2" applyNumberFormat="1" applyFont="1" applyBorder="1" applyAlignment="1">
      <alignment horizontal="center"/>
    </xf>
    <xf numFmtId="10" fontId="0" fillId="0" borderId="36" xfId="2" applyNumberFormat="1" applyFont="1" applyBorder="1" applyAlignment="1">
      <alignment horizontal="center"/>
    </xf>
    <xf numFmtId="10" fontId="19" fillId="0" borderId="36" xfId="0" applyNumberFormat="1" applyFont="1" applyBorder="1" applyAlignment="1">
      <alignment horizontal="center"/>
    </xf>
    <xf numFmtId="0" fontId="19" fillId="0" borderId="47" xfId="0" applyFont="1" applyBorder="1" applyAlignment="1">
      <alignment horizontal="center"/>
    </xf>
    <xf numFmtId="1" fontId="25" fillId="2" borderId="53" xfId="0" applyNumberFormat="1" applyFont="1" applyFill="1" applyBorder="1" applyAlignment="1">
      <alignment horizontal="center" vertical="top" wrapText="1"/>
    </xf>
    <xf numFmtId="1" fontId="25" fillId="2" borderId="54" xfId="0" applyNumberFormat="1" applyFont="1" applyFill="1" applyBorder="1" applyAlignment="1">
      <alignment horizontal="center" vertical="top" wrapText="1"/>
    </xf>
    <xf numFmtId="1" fontId="25" fillId="2" borderId="55" xfId="0" applyNumberFormat="1" applyFont="1" applyFill="1" applyBorder="1" applyAlignment="1">
      <alignment horizontal="center" vertical="top" wrapText="1"/>
    </xf>
    <xf numFmtId="1" fontId="25" fillId="2" borderId="21" xfId="0" applyNumberFormat="1" applyFont="1" applyFill="1" applyBorder="1" applyAlignment="1">
      <alignment horizontal="center" vertical="top" wrapText="1"/>
    </xf>
    <xf numFmtId="1" fontId="25" fillId="2" borderId="22" xfId="0" applyNumberFormat="1" applyFont="1" applyFill="1" applyBorder="1" applyAlignment="1">
      <alignment horizontal="center" vertical="top" wrapText="1"/>
    </xf>
    <xf numFmtId="1" fontId="25" fillId="2" borderId="56" xfId="0" applyNumberFormat="1" applyFont="1" applyFill="1" applyBorder="1" applyAlignment="1">
      <alignment horizontal="center" vertical="top" wrapText="1"/>
    </xf>
    <xf numFmtId="4" fontId="0" fillId="0" borderId="34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0" fontId="0" fillId="0" borderId="42" xfId="2" applyNumberFormat="1" applyFont="1" applyBorder="1" applyAlignment="1">
      <alignment horizontal="center"/>
    </xf>
    <xf numFmtId="10" fontId="0" fillId="0" borderId="40" xfId="2" applyNumberFormat="1" applyFont="1" applyBorder="1" applyAlignment="1">
      <alignment horizontal="center"/>
    </xf>
    <xf numFmtId="43" fontId="0" fillId="0" borderId="34" xfId="0" applyNumberFormat="1" applyBorder="1" applyAlignment="1">
      <alignment horizontal="center"/>
    </xf>
    <xf numFmtId="10" fontId="0" fillId="0" borderId="34" xfId="0" applyNumberFormat="1" applyBorder="1" applyAlignment="1">
      <alignment horizontal="center"/>
    </xf>
    <xf numFmtId="43" fontId="19" fillId="0" borderId="34" xfId="0" applyNumberFormat="1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1" fontId="25" fillId="2" borderId="24" xfId="0" applyNumberFormat="1" applyFont="1" applyFill="1" applyBorder="1" applyAlignment="1">
      <alignment horizontal="center" vertical="top" wrapText="1"/>
    </xf>
    <xf numFmtId="1" fontId="25" fillId="2" borderId="25" xfId="0" applyNumberFormat="1" applyFont="1" applyFill="1" applyBorder="1" applyAlignment="1">
      <alignment horizontal="center" vertical="top" wrapText="1"/>
    </xf>
    <xf numFmtId="1" fontId="25" fillId="2" borderId="48" xfId="0" applyNumberFormat="1" applyFont="1" applyFill="1" applyBorder="1" applyAlignment="1">
      <alignment horizontal="center" vertical="top" wrapText="1"/>
    </xf>
    <xf numFmtId="1" fontId="25" fillId="2" borderId="50" xfId="0" applyNumberFormat="1" applyFont="1" applyFill="1" applyBorder="1" applyAlignment="1">
      <alignment horizontal="center" vertical="top" wrapText="1"/>
    </xf>
    <xf numFmtId="1" fontId="25" fillId="2" borderId="51" xfId="0" applyNumberFormat="1" applyFont="1" applyFill="1" applyBorder="1" applyAlignment="1">
      <alignment horizontal="center" vertical="top" wrapText="1"/>
    </xf>
    <xf numFmtId="1" fontId="25" fillId="2" borderId="52" xfId="0" applyNumberFormat="1" applyFont="1" applyFill="1" applyBorder="1" applyAlignment="1">
      <alignment horizontal="center" vertical="top" wrapText="1"/>
    </xf>
    <xf numFmtId="4" fontId="0" fillId="0" borderId="42" xfId="0" applyNumberFormat="1" applyBorder="1" applyAlignment="1">
      <alignment horizontal="center"/>
    </xf>
    <xf numFmtId="10" fontId="0" fillId="0" borderId="34" xfId="2" applyNumberFormat="1" applyFont="1" applyBorder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23" fillId="0" borderId="29" xfId="0" applyFont="1" applyBorder="1" applyAlignment="1">
      <alignment horizontal="center"/>
    </xf>
    <xf numFmtId="0" fontId="23" fillId="0" borderId="33" xfId="0" applyFont="1" applyBorder="1" applyAlignment="1">
      <alignment horizontal="center"/>
    </xf>
    <xf numFmtId="0" fontId="23" fillId="0" borderId="37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23" fillId="0" borderId="31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  <xf numFmtId="0" fontId="23" fillId="0" borderId="39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  <xf numFmtId="0" fontId="23" fillId="0" borderId="40" xfId="0" applyFont="1" applyFill="1" applyBorder="1" applyAlignment="1">
      <alignment horizontal="center" wrapText="1"/>
    </xf>
    <xf numFmtId="0" fontId="23" fillId="0" borderId="38" xfId="0" applyFont="1" applyFill="1" applyBorder="1" applyAlignment="1">
      <alignment horizontal="center" wrapText="1"/>
    </xf>
    <xf numFmtId="0" fontId="23" fillId="0" borderId="32" xfId="0" applyFont="1" applyFill="1" applyBorder="1" applyAlignment="1">
      <alignment horizontal="center" wrapText="1"/>
    </xf>
    <xf numFmtId="0" fontId="24" fillId="0" borderId="34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49" fontId="24" fillId="0" borderId="38" xfId="1" applyNumberFormat="1" applyFont="1" applyBorder="1" applyAlignment="1">
      <alignment horizontal="center" vertical="center"/>
    </xf>
    <xf numFmtId="49" fontId="24" fillId="0" borderId="41" xfId="1" applyNumberFormat="1" applyFont="1" applyBorder="1" applyAlignment="1">
      <alignment horizontal="center" vertical="center"/>
    </xf>
    <xf numFmtId="0" fontId="21" fillId="0" borderId="62" xfId="3" applyFont="1" applyBorder="1" applyAlignment="1">
      <alignment horizontal="center"/>
    </xf>
    <xf numFmtId="0" fontId="21" fillId="0" borderId="63" xfId="3" applyFont="1" applyBorder="1" applyAlignment="1">
      <alignment horizontal="center"/>
    </xf>
    <xf numFmtId="0" fontId="21" fillId="0" borderId="0" xfId="3" applyFont="1" applyAlignment="1">
      <alignment horizontal="center"/>
    </xf>
    <xf numFmtId="0" fontId="21" fillId="0" borderId="59" xfId="3" applyFont="1" applyBorder="1" applyAlignment="1">
      <alignment horizontal="center" wrapText="1"/>
    </xf>
    <xf numFmtId="0" fontId="21" fillId="0" borderId="60" xfId="3" applyFont="1" applyBorder="1" applyAlignment="1">
      <alignment horizontal="center" wrapText="1"/>
    </xf>
    <xf numFmtId="0" fontId="21" fillId="0" borderId="61" xfId="3" applyFont="1" applyBorder="1" applyAlignment="1">
      <alignment horizontal="center"/>
    </xf>
    <xf numFmtId="2" fontId="26" fillId="0" borderId="62" xfId="3" applyNumberFormat="1" applyBorder="1" applyAlignment="1">
      <alignment horizontal="center"/>
    </xf>
    <xf numFmtId="0" fontId="26" fillId="0" borderId="62" xfId="3" applyBorder="1" applyAlignment="1">
      <alignment horizontal="center"/>
    </xf>
    <xf numFmtId="0" fontId="26" fillId="0" borderId="63" xfId="3" applyBorder="1" applyAlignment="1">
      <alignment horizontal="center"/>
    </xf>
    <xf numFmtId="2" fontId="21" fillId="0" borderId="62" xfId="3" applyNumberFormat="1" applyFont="1" applyBorder="1" applyAlignment="1">
      <alignment horizontal="center"/>
    </xf>
    <xf numFmtId="2" fontId="21" fillId="0" borderId="63" xfId="3" applyNumberFormat="1" applyFont="1" applyBorder="1" applyAlignment="1">
      <alignment horizontal="center"/>
    </xf>
    <xf numFmtId="0" fontId="21" fillId="0" borderId="69" xfId="3" applyFont="1" applyBorder="1" applyAlignment="1">
      <alignment horizontal="center"/>
    </xf>
    <xf numFmtId="0" fontId="21" fillId="0" borderId="70" xfId="3" applyFont="1" applyBorder="1" applyAlignment="1">
      <alignment horizontal="center"/>
    </xf>
    <xf numFmtId="0" fontId="20" fillId="0" borderId="0" xfId="3" applyFont="1" applyAlignment="1">
      <alignment horizontal="justify" vertical="justify" wrapText="1"/>
    </xf>
    <xf numFmtId="4" fontId="5" fillId="0" borderId="0" xfId="0" applyNumberFormat="1" applyFont="1" applyFill="1" applyAlignment="1">
      <alignment horizontal="center" vertical="top" wrapText="1"/>
    </xf>
  </cellXfs>
  <cellStyles count="4">
    <cellStyle name="Normal" xfId="0" builtinId="0"/>
    <cellStyle name="Normal_Xl0000021" xfId="3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927647</xdr:colOff>
      <xdr:row>25</xdr:row>
      <xdr:rowOff>8283</xdr:rowOff>
    </xdr:from>
    <xdr:to>
      <xdr:col>1</xdr:col>
      <xdr:colOff>1043611</xdr:colOff>
      <xdr:row>27</xdr:row>
      <xdr:rowOff>16565</xdr:rowOff>
    </xdr:to>
    <xdr:sp macro="" textlink="">
      <xdr:nvSpPr>
        <xdr:cNvPr id="2" name="Chave esquerda 1"/>
        <xdr:cNvSpPr/>
      </xdr:nvSpPr>
      <xdr:spPr>
        <a:xfrm>
          <a:off x="1165772" y="5056533"/>
          <a:ext cx="115964" cy="389282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  <xdr:twoCellAnchor>
    <xdr:from>
      <xdr:col>4</xdr:col>
      <xdr:colOff>563218</xdr:colOff>
      <xdr:row>24</xdr:row>
      <xdr:rowOff>149087</xdr:rowOff>
    </xdr:from>
    <xdr:to>
      <xdr:col>5</xdr:col>
      <xdr:colOff>82827</xdr:colOff>
      <xdr:row>27</xdr:row>
      <xdr:rowOff>0</xdr:rowOff>
    </xdr:to>
    <xdr:sp macro="" textlink="">
      <xdr:nvSpPr>
        <xdr:cNvPr id="3" name="Chave direita 2"/>
        <xdr:cNvSpPr/>
      </xdr:nvSpPr>
      <xdr:spPr>
        <a:xfrm>
          <a:off x="4116043" y="5006837"/>
          <a:ext cx="100634" cy="422413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  <xdr:twoCellAnchor>
    <xdr:from>
      <xdr:col>1</xdr:col>
      <xdr:colOff>819979</xdr:colOff>
      <xdr:row>24</xdr:row>
      <xdr:rowOff>165651</xdr:rowOff>
    </xdr:from>
    <xdr:to>
      <xdr:col>1</xdr:col>
      <xdr:colOff>935943</xdr:colOff>
      <xdr:row>27</xdr:row>
      <xdr:rowOff>8281</xdr:rowOff>
    </xdr:to>
    <xdr:sp macro="" textlink="">
      <xdr:nvSpPr>
        <xdr:cNvPr id="4" name="Chave esquerda 3"/>
        <xdr:cNvSpPr/>
      </xdr:nvSpPr>
      <xdr:spPr>
        <a:xfrm>
          <a:off x="1058104" y="5023401"/>
          <a:ext cx="115964" cy="41413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  <xdr:twoCellAnchor>
    <xdr:from>
      <xdr:col>5</xdr:col>
      <xdr:colOff>231913</xdr:colOff>
      <xdr:row>24</xdr:row>
      <xdr:rowOff>157369</xdr:rowOff>
    </xdr:from>
    <xdr:to>
      <xdr:col>5</xdr:col>
      <xdr:colOff>331305</xdr:colOff>
      <xdr:row>27</xdr:row>
      <xdr:rowOff>8282</xdr:rowOff>
    </xdr:to>
    <xdr:sp macro="" textlink="">
      <xdr:nvSpPr>
        <xdr:cNvPr id="5" name="Chave direita 4"/>
        <xdr:cNvSpPr/>
      </xdr:nvSpPr>
      <xdr:spPr>
        <a:xfrm>
          <a:off x="4365763" y="5015119"/>
          <a:ext cx="99392" cy="422413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  <xdr:twoCellAnchor>
    <xdr:from>
      <xdr:col>2</xdr:col>
      <xdr:colOff>923925</xdr:colOff>
      <xdr:row>0</xdr:row>
      <xdr:rowOff>95250</xdr:rowOff>
    </xdr:from>
    <xdr:to>
      <xdr:col>5</xdr:col>
      <xdr:colOff>419100</xdr:colOff>
      <xdr:row>4</xdr:row>
      <xdr:rowOff>76200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95250"/>
          <a:ext cx="2343150" cy="7429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tabSelected="1" view="pageLayout" topLeftCell="A142" workbookViewId="0">
      <selection activeCell="M144" sqref="M144"/>
    </sheetView>
  </sheetViews>
  <sheetFormatPr defaultColWidth="11.19921875" defaultRowHeight="15" x14ac:dyDescent="0.2"/>
  <cols>
    <col min="1" max="1" width="5.5" style="45" customWidth="1"/>
    <col min="2" max="2" width="8.19921875" customWidth="1"/>
    <col min="3" max="3" width="0.796875" customWidth="1"/>
    <col min="4" max="4" width="1.3984375" customWidth="1"/>
    <col min="5" max="5" width="31.5" customWidth="1"/>
    <col min="6" max="6" width="5.09765625" customWidth="1"/>
    <col min="7" max="7" width="7.8984375" customWidth="1"/>
    <col min="8" max="8" width="2.8984375" customWidth="1"/>
    <col min="9" max="9" width="3.69921875" customWidth="1"/>
    <col min="10" max="10" width="7.59765625" customWidth="1"/>
    <col min="11" max="11" width="6.3984375" bestFit="1" customWidth="1"/>
    <col min="12" max="12" width="8.19921875" bestFit="1" customWidth="1"/>
    <col min="13" max="13" width="9.59765625" customWidth="1"/>
  </cols>
  <sheetData>
    <row r="1" spans="1:13" ht="5.85" customHeight="1" x14ac:dyDescent="0.2">
      <c r="B1" s="127"/>
      <c r="C1" s="127"/>
      <c r="D1" s="127"/>
      <c r="E1" s="127"/>
      <c r="F1" s="127"/>
      <c r="G1" s="127"/>
      <c r="H1" s="127"/>
      <c r="I1" s="1"/>
      <c r="J1" s="1"/>
      <c r="K1" s="1"/>
      <c r="L1" s="1"/>
      <c r="M1" s="1"/>
    </row>
    <row r="2" spans="1:13" ht="16.149999999999999" customHeight="1" x14ac:dyDescent="0.2">
      <c r="B2" s="128" t="s">
        <v>568</v>
      </c>
      <c r="C2" s="128"/>
      <c r="D2" s="128"/>
      <c r="E2" s="128"/>
      <c r="F2" s="128"/>
      <c r="G2" s="128"/>
      <c r="H2" s="128"/>
      <c r="I2" s="1"/>
      <c r="J2" s="1"/>
      <c r="K2" s="1"/>
      <c r="L2" s="1"/>
      <c r="M2" s="1"/>
    </row>
    <row r="3" spans="1:13" ht="16.149999999999999" customHeight="1" x14ac:dyDescent="0.2">
      <c r="B3" s="128" t="s">
        <v>0</v>
      </c>
      <c r="C3" s="128"/>
      <c r="D3" s="128"/>
      <c r="E3" s="128"/>
      <c r="F3" s="128"/>
      <c r="G3" s="128"/>
      <c r="H3" s="128"/>
      <c r="I3" s="1"/>
      <c r="J3" s="1"/>
      <c r="K3" s="1"/>
      <c r="L3" s="1"/>
      <c r="M3" s="1"/>
    </row>
    <row r="4" spans="1:13" ht="16.149999999999999" customHeight="1" thickBot="1" x14ac:dyDescent="0.25">
      <c r="B4" s="129" t="s">
        <v>1</v>
      </c>
      <c r="C4" s="129"/>
      <c r="D4" s="129"/>
      <c r="E4" s="129"/>
      <c r="F4" s="129"/>
      <c r="G4" s="129"/>
      <c r="H4" s="130"/>
      <c r="I4" s="43"/>
      <c r="J4" s="43"/>
      <c r="K4" s="43"/>
      <c r="L4" s="43"/>
      <c r="M4" s="2"/>
    </row>
    <row r="5" spans="1:13" ht="16.149999999999999" customHeight="1" x14ac:dyDescent="0.2">
      <c r="B5" s="42"/>
      <c r="C5" s="42"/>
      <c r="D5" s="42"/>
      <c r="E5" s="42"/>
      <c r="F5" s="42"/>
      <c r="G5" s="42"/>
      <c r="H5" s="42"/>
      <c r="I5" s="52"/>
      <c r="J5" s="53" t="s">
        <v>257</v>
      </c>
      <c r="K5" s="53"/>
      <c r="L5" s="54"/>
      <c r="M5" s="43"/>
    </row>
    <row r="6" spans="1:13" ht="16.149999999999999" customHeight="1" x14ac:dyDescent="0.2">
      <c r="B6" s="42"/>
      <c r="C6" s="42"/>
      <c r="D6" s="42"/>
      <c r="E6" s="42"/>
      <c r="F6" s="42"/>
      <c r="G6" s="42"/>
      <c r="H6" s="42"/>
      <c r="I6" s="55"/>
      <c r="J6" s="43" t="s">
        <v>258</v>
      </c>
      <c r="K6" s="43">
        <v>1</v>
      </c>
      <c r="L6" s="56"/>
      <c r="M6" s="43"/>
    </row>
    <row r="7" spans="1:13" ht="16.149999999999999" customHeight="1" x14ac:dyDescent="0.2">
      <c r="B7" s="42"/>
      <c r="C7" s="42"/>
      <c r="D7" s="42"/>
      <c r="E7" s="42"/>
      <c r="F7" s="42"/>
      <c r="G7" s="42"/>
      <c r="H7" s="42"/>
      <c r="I7" s="55"/>
      <c r="J7" s="43" t="s">
        <v>259</v>
      </c>
      <c r="K7" s="43">
        <v>2</v>
      </c>
      <c r="L7" s="56"/>
      <c r="M7" s="43"/>
    </row>
    <row r="8" spans="1:13" ht="16.149999999999999" customHeight="1" thickBot="1" x14ac:dyDescent="0.25">
      <c r="B8" s="42"/>
      <c r="C8" s="42"/>
      <c r="D8" s="42"/>
      <c r="E8" s="42"/>
      <c r="F8" s="42"/>
      <c r="G8" s="42"/>
      <c r="H8" s="42"/>
      <c r="I8" s="51"/>
      <c r="J8" s="49" t="s">
        <v>260</v>
      </c>
      <c r="K8" s="49">
        <v>3</v>
      </c>
      <c r="L8" s="50"/>
      <c r="M8" s="43"/>
    </row>
    <row r="9" spans="1:13" ht="15.4" customHeight="1" x14ac:dyDescent="0.2">
      <c r="B9" s="3"/>
      <c r="C9" s="4"/>
      <c r="D9" s="5"/>
      <c r="E9" s="6"/>
      <c r="F9" s="3"/>
      <c r="G9" s="3"/>
      <c r="H9" s="131" t="s">
        <v>2</v>
      </c>
      <c r="I9" s="132"/>
      <c r="J9" s="133"/>
      <c r="K9" s="131" t="s">
        <v>3</v>
      </c>
      <c r="L9" s="133"/>
      <c r="M9" s="3"/>
    </row>
    <row r="10" spans="1:13" ht="17.850000000000001" customHeight="1" x14ac:dyDescent="0.2">
      <c r="A10" s="46" t="s">
        <v>355</v>
      </c>
      <c r="B10" s="7" t="s">
        <v>4</v>
      </c>
      <c r="C10" s="134" t="s">
        <v>5</v>
      </c>
      <c r="D10" s="135"/>
      <c r="E10" s="136"/>
      <c r="F10" s="7" t="s">
        <v>6</v>
      </c>
      <c r="G10" s="7" t="s">
        <v>7</v>
      </c>
      <c r="H10" s="137" t="s">
        <v>8</v>
      </c>
      <c r="I10" s="138"/>
      <c r="J10" s="8" t="s">
        <v>9</v>
      </c>
      <c r="K10" s="8" t="s">
        <v>10</v>
      </c>
      <c r="L10" s="8" t="s">
        <v>11</v>
      </c>
      <c r="M10" s="9" t="s">
        <v>12</v>
      </c>
    </row>
    <row r="11" spans="1:13" ht="2.85" customHeight="1" x14ac:dyDescent="0.2">
      <c r="B11" s="10"/>
      <c r="C11" s="4"/>
      <c r="D11" s="5"/>
      <c r="E11" s="6"/>
      <c r="F11" s="3"/>
      <c r="G11" s="3"/>
      <c r="H11" s="4"/>
      <c r="I11" s="6"/>
      <c r="J11" s="3"/>
      <c r="K11" s="3"/>
      <c r="L11" s="3"/>
      <c r="M11" s="3"/>
    </row>
    <row r="12" spans="1:13" ht="17.850000000000001" customHeight="1" x14ac:dyDescent="0.2">
      <c r="A12" s="45">
        <v>1</v>
      </c>
      <c r="B12" s="11" t="s">
        <v>13</v>
      </c>
      <c r="C12" s="139" t="s">
        <v>14</v>
      </c>
      <c r="D12" s="140"/>
      <c r="E12" s="141"/>
      <c r="F12" s="12"/>
      <c r="G12" s="12"/>
      <c r="H12" s="13"/>
      <c r="I12" s="14"/>
      <c r="J12" s="12"/>
      <c r="K12" s="12"/>
      <c r="L12" s="12"/>
      <c r="M12" s="12"/>
    </row>
    <row r="13" spans="1:13" ht="30.6" customHeight="1" x14ac:dyDescent="0.2">
      <c r="A13" s="45" t="s">
        <v>356</v>
      </c>
      <c r="B13" s="15" t="s">
        <v>261</v>
      </c>
      <c r="C13" s="13"/>
      <c r="D13" s="142" t="s">
        <v>15</v>
      </c>
      <c r="E13" s="143"/>
      <c r="F13" s="16" t="s">
        <v>16</v>
      </c>
      <c r="G13" s="17">
        <v>30.03</v>
      </c>
      <c r="H13" s="144">
        <v>3.84</v>
      </c>
      <c r="I13" s="145"/>
      <c r="J13" s="18">
        <v>2.94</v>
      </c>
      <c r="K13" s="18">
        <v>115.38</v>
      </c>
      <c r="L13" s="18">
        <v>88.23</v>
      </c>
      <c r="M13" s="19">
        <v>203.6</v>
      </c>
    </row>
    <row r="14" spans="1:13" ht="15.2" customHeight="1" x14ac:dyDescent="0.2">
      <c r="A14" s="45" t="s">
        <v>357</v>
      </c>
      <c r="B14" s="44" t="s">
        <v>262</v>
      </c>
      <c r="C14" s="13"/>
      <c r="D14" s="142" t="s">
        <v>17</v>
      </c>
      <c r="E14" s="143"/>
      <c r="F14" s="16" t="s">
        <v>18</v>
      </c>
      <c r="G14" s="17">
        <v>3</v>
      </c>
      <c r="H14" s="144">
        <v>178.43</v>
      </c>
      <c r="I14" s="145"/>
      <c r="J14" s="18">
        <v>33.53</v>
      </c>
      <c r="K14" s="18">
        <v>535.28</v>
      </c>
      <c r="L14" s="18">
        <v>100.6</v>
      </c>
      <c r="M14" s="19">
        <v>635.88</v>
      </c>
    </row>
    <row r="15" spans="1:13" ht="15.2" customHeight="1" x14ac:dyDescent="0.2">
      <c r="A15" s="45" t="s">
        <v>358</v>
      </c>
      <c r="B15" s="20" t="s">
        <v>263</v>
      </c>
      <c r="C15" s="21"/>
      <c r="D15" s="146" t="s">
        <v>19</v>
      </c>
      <c r="E15" s="147"/>
      <c r="F15" s="22" t="s">
        <v>20</v>
      </c>
      <c r="G15" s="23">
        <v>371.7</v>
      </c>
      <c r="H15" s="148">
        <v>0.18</v>
      </c>
      <c r="I15" s="149"/>
      <c r="J15" s="24">
        <v>1.45</v>
      </c>
      <c r="K15" s="24">
        <v>65.05</v>
      </c>
      <c r="L15" s="24">
        <v>537.11</v>
      </c>
      <c r="M15" s="25">
        <v>602.15</v>
      </c>
    </row>
    <row r="16" spans="1:13" ht="17.850000000000001" customHeight="1" x14ac:dyDescent="0.2">
      <c r="B16" s="26"/>
      <c r="C16" s="150" t="s">
        <v>21</v>
      </c>
      <c r="D16" s="151"/>
      <c r="E16" s="152"/>
      <c r="F16" s="26"/>
      <c r="G16" s="26"/>
      <c r="H16" s="27"/>
      <c r="I16" s="28"/>
      <c r="J16" s="26"/>
      <c r="K16" s="30">
        <v>715.7</v>
      </c>
      <c r="L16" s="30">
        <v>725.93</v>
      </c>
      <c r="M16" s="32">
        <v>1441.63</v>
      </c>
    </row>
    <row r="17" spans="1:13" ht="17.850000000000001" customHeight="1" x14ac:dyDescent="0.2">
      <c r="A17" s="45">
        <v>2</v>
      </c>
      <c r="B17" s="33" t="s">
        <v>22</v>
      </c>
      <c r="C17" s="153" t="s">
        <v>23</v>
      </c>
      <c r="D17" s="154"/>
      <c r="E17" s="155"/>
      <c r="F17" s="3"/>
      <c r="G17" s="3"/>
      <c r="H17" s="4"/>
      <c r="I17" s="6"/>
      <c r="J17" s="3"/>
      <c r="K17" s="3"/>
      <c r="L17" s="3"/>
      <c r="M17" s="3"/>
    </row>
    <row r="18" spans="1:13" ht="24.4" customHeight="1" x14ac:dyDescent="0.2">
      <c r="A18" s="45" t="s">
        <v>359</v>
      </c>
      <c r="B18" s="15" t="s">
        <v>264</v>
      </c>
      <c r="C18" s="13"/>
      <c r="D18" s="142" t="s">
        <v>24</v>
      </c>
      <c r="E18" s="143"/>
      <c r="F18" s="16" t="s">
        <v>25</v>
      </c>
      <c r="G18" s="17">
        <v>19</v>
      </c>
      <c r="H18" s="144"/>
      <c r="I18" s="145"/>
      <c r="J18" s="18">
        <v>9.8699999999999992</v>
      </c>
      <c r="K18" s="18"/>
      <c r="L18" s="18">
        <v>187.53</v>
      </c>
      <c r="M18" s="19">
        <v>187.53</v>
      </c>
    </row>
    <row r="19" spans="1:13" ht="15.2" customHeight="1" x14ac:dyDescent="0.2">
      <c r="A19" s="45" t="s">
        <v>360</v>
      </c>
      <c r="B19" s="15" t="s">
        <v>265</v>
      </c>
      <c r="C19" s="13"/>
      <c r="D19" s="142" t="s">
        <v>26</v>
      </c>
      <c r="E19" s="143"/>
      <c r="F19" s="16" t="s">
        <v>27</v>
      </c>
      <c r="G19" s="17">
        <v>6</v>
      </c>
      <c r="H19" s="144"/>
      <c r="I19" s="145"/>
      <c r="J19" s="18">
        <v>6.85</v>
      </c>
      <c r="K19" s="18"/>
      <c r="L19" s="18">
        <v>41.1</v>
      </c>
      <c r="M19" s="19">
        <v>41.1</v>
      </c>
    </row>
    <row r="20" spans="1:13" ht="15.2" customHeight="1" x14ac:dyDescent="0.2">
      <c r="A20" s="45" t="s">
        <v>361</v>
      </c>
      <c r="B20" s="15" t="s">
        <v>266</v>
      </c>
      <c r="C20" s="13"/>
      <c r="D20" s="142" t="s">
        <v>28</v>
      </c>
      <c r="E20" s="143"/>
      <c r="F20" s="16" t="s">
        <v>29</v>
      </c>
      <c r="G20" s="17">
        <v>6</v>
      </c>
      <c r="H20" s="144"/>
      <c r="I20" s="145"/>
      <c r="J20" s="18">
        <v>31.19</v>
      </c>
      <c r="K20" s="18"/>
      <c r="L20" s="18">
        <v>187.14</v>
      </c>
      <c r="M20" s="19">
        <v>187.14</v>
      </c>
    </row>
    <row r="21" spans="1:13" ht="15.2" customHeight="1" x14ac:dyDescent="0.2">
      <c r="A21" s="45" t="s">
        <v>362</v>
      </c>
      <c r="B21" s="15" t="s">
        <v>267</v>
      </c>
      <c r="C21" s="13"/>
      <c r="D21" s="142" t="s">
        <v>30</v>
      </c>
      <c r="E21" s="143"/>
      <c r="F21" s="16" t="s">
        <v>31</v>
      </c>
      <c r="G21" s="17">
        <v>6</v>
      </c>
      <c r="H21" s="144"/>
      <c r="I21" s="145"/>
      <c r="J21" s="18">
        <v>27.13</v>
      </c>
      <c r="K21" s="18"/>
      <c r="L21" s="18">
        <v>162.78</v>
      </c>
      <c r="M21" s="19">
        <v>162.78</v>
      </c>
    </row>
    <row r="22" spans="1:13" ht="21.4" customHeight="1" x14ac:dyDescent="0.2">
      <c r="A22" s="45" t="s">
        <v>363</v>
      </c>
      <c r="B22" s="15" t="s">
        <v>268</v>
      </c>
      <c r="C22" s="13"/>
      <c r="D22" s="142" t="s">
        <v>32</v>
      </c>
      <c r="E22" s="143"/>
      <c r="F22" s="16" t="s">
        <v>33</v>
      </c>
      <c r="G22" s="17">
        <v>37.54</v>
      </c>
      <c r="H22" s="144">
        <v>1.38</v>
      </c>
      <c r="I22" s="145"/>
      <c r="J22" s="18">
        <v>1.81</v>
      </c>
      <c r="K22" s="18">
        <v>51.81</v>
      </c>
      <c r="L22" s="18">
        <v>67.95</v>
      </c>
      <c r="M22" s="19">
        <v>119.75</v>
      </c>
    </row>
    <row r="23" spans="1:13" ht="21.4" customHeight="1" x14ac:dyDescent="0.2">
      <c r="A23" s="45" t="s">
        <v>364</v>
      </c>
      <c r="B23" s="15" t="s">
        <v>269</v>
      </c>
      <c r="C23" s="13"/>
      <c r="D23" s="142" t="s">
        <v>34</v>
      </c>
      <c r="E23" s="143"/>
      <c r="F23" s="16" t="s">
        <v>35</v>
      </c>
      <c r="G23" s="17">
        <v>30.03</v>
      </c>
      <c r="H23" s="144"/>
      <c r="I23" s="145"/>
      <c r="J23" s="18">
        <v>6.15</v>
      </c>
      <c r="K23" s="18"/>
      <c r="L23" s="18">
        <v>184.68</v>
      </c>
      <c r="M23" s="19">
        <v>184.68</v>
      </c>
    </row>
    <row r="24" spans="1:13" ht="21.4" customHeight="1" x14ac:dyDescent="0.2">
      <c r="A24" s="45" t="s">
        <v>365</v>
      </c>
      <c r="B24" s="20" t="s">
        <v>270</v>
      </c>
      <c r="C24" s="21"/>
      <c r="D24" s="146" t="s">
        <v>36</v>
      </c>
      <c r="E24" s="147"/>
      <c r="F24" s="22" t="s">
        <v>37</v>
      </c>
      <c r="G24" s="23">
        <v>32.54</v>
      </c>
      <c r="H24" s="148"/>
      <c r="I24" s="149"/>
      <c r="J24" s="24">
        <v>57.7</v>
      </c>
      <c r="K24" s="24"/>
      <c r="L24" s="24">
        <v>1877.56</v>
      </c>
      <c r="M24" s="25">
        <v>1877.56</v>
      </c>
    </row>
    <row r="25" spans="1:13" ht="17.850000000000001" customHeight="1" x14ac:dyDescent="0.2">
      <c r="B25" s="26"/>
      <c r="C25" s="150" t="s">
        <v>38</v>
      </c>
      <c r="D25" s="151"/>
      <c r="E25" s="152"/>
      <c r="F25" s="26"/>
      <c r="G25" s="26"/>
      <c r="H25" s="27"/>
      <c r="I25" s="28"/>
      <c r="J25" s="26"/>
      <c r="K25" s="30">
        <v>51.81</v>
      </c>
      <c r="L25" s="30">
        <v>2708.73</v>
      </c>
      <c r="M25" s="32">
        <v>2760.54</v>
      </c>
    </row>
    <row r="26" spans="1:13" ht="17.850000000000001" customHeight="1" x14ac:dyDescent="0.2">
      <c r="A26" s="45">
        <v>3</v>
      </c>
      <c r="B26" s="33" t="s">
        <v>39</v>
      </c>
      <c r="C26" s="153" t="s">
        <v>40</v>
      </c>
      <c r="D26" s="154"/>
      <c r="E26" s="155"/>
      <c r="F26" s="3"/>
      <c r="G26" s="3"/>
      <c r="H26" s="4"/>
      <c r="I26" s="6"/>
      <c r="J26" s="3"/>
      <c r="K26" s="3"/>
      <c r="L26" s="3"/>
      <c r="M26" s="3"/>
    </row>
    <row r="27" spans="1:13" ht="49.15" customHeight="1" x14ac:dyDescent="0.2">
      <c r="A27" s="45" t="s">
        <v>366</v>
      </c>
      <c r="B27" s="15" t="s">
        <v>271</v>
      </c>
      <c r="C27" s="13"/>
      <c r="D27" s="142" t="s">
        <v>41</v>
      </c>
      <c r="E27" s="143"/>
      <c r="F27" s="16" t="s">
        <v>42</v>
      </c>
      <c r="G27" s="17">
        <v>3</v>
      </c>
      <c r="H27" s="144">
        <v>8.25</v>
      </c>
      <c r="I27" s="145"/>
      <c r="J27" s="18">
        <v>30.93</v>
      </c>
      <c r="K27" s="18">
        <v>24.75</v>
      </c>
      <c r="L27" s="18">
        <v>92.79</v>
      </c>
      <c r="M27" s="19">
        <v>117.54</v>
      </c>
    </row>
    <row r="28" spans="1:13" ht="21.4" customHeight="1" x14ac:dyDescent="0.2">
      <c r="A28" s="45" t="s">
        <v>367</v>
      </c>
      <c r="B28" s="15" t="s">
        <v>272</v>
      </c>
      <c r="C28" s="13"/>
      <c r="D28" s="142" t="s">
        <v>43</v>
      </c>
      <c r="E28" s="143"/>
      <c r="F28" s="16" t="s">
        <v>44</v>
      </c>
      <c r="G28" s="17">
        <v>2.36</v>
      </c>
      <c r="H28" s="144"/>
      <c r="I28" s="145"/>
      <c r="J28" s="18">
        <v>30.93</v>
      </c>
      <c r="K28" s="18"/>
      <c r="L28" s="18">
        <v>72.989999999999995</v>
      </c>
      <c r="M28" s="19">
        <v>72.989999999999995</v>
      </c>
    </row>
    <row r="29" spans="1:13" ht="21.4" customHeight="1" x14ac:dyDescent="0.2">
      <c r="A29" s="45" t="s">
        <v>368</v>
      </c>
      <c r="B29" s="20" t="s">
        <v>273</v>
      </c>
      <c r="C29" s="21"/>
      <c r="D29" s="146" t="s">
        <v>45</v>
      </c>
      <c r="E29" s="147"/>
      <c r="F29" s="22" t="s">
        <v>46</v>
      </c>
      <c r="G29" s="23">
        <v>30.03</v>
      </c>
      <c r="H29" s="148"/>
      <c r="I29" s="149"/>
      <c r="J29" s="24">
        <v>3.47</v>
      </c>
      <c r="K29" s="24"/>
      <c r="L29" s="24">
        <v>104.2</v>
      </c>
      <c r="M29" s="25">
        <v>104.2</v>
      </c>
    </row>
    <row r="30" spans="1:13" ht="17.850000000000001" customHeight="1" x14ac:dyDescent="0.2">
      <c r="B30" s="26"/>
      <c r="C30" s="150" t="s">
        <v>47</v>
      </c>
      <c r="D30" s="151"/>
      <c r="E30" s="152"/>
      <c r="F30" s="26"/>
      <c r="G30" s="26"/>
      <c r="H30" s="27"/>
      <c r="I30" s="28"/>
      <c r="J30" s="26"/>
      <c r="K30" s="30">
        <v>24.75</v>
      </c>
      <c r="L30" s="30">
        <v>269.98</v>
      </c>
      <c r="M30" s="32">
        <v>294.73</v>
      </c>
    </row>
    <row r="31" spans="1:13" ht="17.850000000000001" customHeight="1" x14ac:dyDescent="0.2">
      <c r="A31" s="45">
        <v>4</v>
      </c>
      <c r="B31" s="33" t="s">
        <v>48</v>
      </c>
      <c r="C31" s="153" t="s">
        <v>49</v>
      </c>
      <c r="D31" s="154"/>
      <c r="E31" s="155"/>
      <c r="F31" s="3"/>
      <c r="G31" s="3"/>
      <c r="H31" s="4"/>
      <c r="I31" s="6"/>
      <c r="J31" s="3"/>
      <c r="K31" s="3"/>
      <c r="L31" s="3"/>
      <c r="M31" s="3"/>
    </row>
    <row r="32" spans="1:13" ht="21.4" customHeight="1" x14ac:dyDescent="0.2">
      <c r="A32" s="45" t="s">
        <v>369</v>
      </c>
      <c r="B32" s="15" t="s">
        <v>274</v>
      </c>
      <c r="C32" s="13"/>
      <c r="D32" s="142" t="s">
        <v>50</v>
      </c>
      <c r="E32" s="143"/>
      <c r="F32" s="16" t="s">
        <v>51</v>
      </c>
      <c r="G32" s="17">
        <v>30</v>
      </c>
      <c r="H32" s="144">
        <v>21.83</v>
      </c>
      <c r="I32" s="145"/>
      <c r="J32" s="18">
        <v>43.39</v>
      </c>
      <c r="K32" s="18">
        <v>654.78</v>
      </c>
      <c r="L32" s="18">
        <v>1301.82</v>
      </c>
      <c r="M32" s="19">
        <v>1956.6</v>
      </c>
    </row>
    <row r="33" spans="1:13" ht="15.2" customHeight="1" x14ac:dyDescent="0.2">
      <c r="A33" s="45" t="s">
        <v>370</v>
      </c>
      <c r="B33" s="15" t="s">
        <v>275</v>
      </c>
      <c r="C33" s="13"/>
      <c r="D33" s="142" t="s">
        <v>52</v>
      </c>
      <c r="E33" s="143"/>
      <c r="F33" s="16" t="s">
        <v>53</v>
      </c>
      <c r="G33" s="17">
        <v>6</v>
      </c>
      <c r="H33" s="144"/>
      <c r="I33" s="145"/>
      <c r="J33" s="18">
        <v>28.86</v>
      </c>
      <c r="K33" s="18"/>
      <c r="L33" s="18">
        <v>173.16</v>
      </c>
      <c r="M33" s="19">
        <v>173.16</v>
      </c>
    </row>
    <row r="34" spans="1:13" ht="30.6" customHeight="1" x14ac:dyDescent="0.2">
      <c r="A34" s="45" t="s">
        <v>371</v>
      </c>
      <c r="B34" s="15" t="s">
        <v>276</v>
      </c>
      <c r="C34" s="13"/>
      <c r="D34" s="142" t="s">
        <v>54</v>
      </c>
      <c r="E34" s="143"/>
      <c r="F34" s="16" t="s">
        <v>55</v>
      </c>
      <c r="G34" s="17">
        <v>28.79</v>
      </c>
      <c r="H34" s="144">
        <v>7.84</v>
      </c>
      <c r="I34" s="145"/>
      <c r="J34" s="18">
        <v>20.9</v>
      </c>
      <c r="K34" s="18">
        <v>225.66</v>
      </c>
      <c r="L34" s="18">
        <v>601.77</v>
      </c>
      <c r="M34" s="19">
        <v>827.42</v>
      </c>
    </row>
    <row r="35" spans="1:13" ht="30.6" customHeight="1" x14ac:dyDescent="0.2">
      <c r="A35" s="45" t="s">
        <v>372</v>
      </c>
      <c r="B35" s="15" t="s">
        <v>277</v>
      </c>
      <c r="C35" s="13"/>
      <c r="D35" s="142" t="s">
        <v>56</v>
      </c>
      <c r="E35" s="143"/>
      <c r="F35" s="16" t="s">
        <v>57</v>
      </c>
      <c r="G35" s="17">
        <v>45.4</v>
      </c>
      <c r="H35" s="144">
        <v>4.2</v>
      </c>
      <c r="I35" s="145"/>
      <c r="J35" s="18">
        <v>2.2599999999999998</v>
      </c>
      <c r="K35" s="18">
        <v>190.77</v>
      </c>
      <c r="L35" s="18">
        <v>102.51</v>
      </c>
      <c r="M35" s="19">
        <v>293.27999999999997</v>
      </c>
    </row>
    <row r="36" spans="1:13" ht="21.4" customHeight="1" x14ac:dyDescent="0.2">
      <c r="A36" s="45" t="s">
        <v>373</v>
      </c>
      <c r="B36" s="15" t="s">
        <v>278</v>
      </c>
      <c r="C36" s="13"/>
      <c r="D36" s="142" t="s">
        <v>58</v>
      </c>
      <c r="E36" s="143"/>
      <c r="F36" s="16" t="s">
        <v>59</v>
      </c>
      <c r="G36" s="17">
        <v>6.7</v>
      </c>
      <c r="H36" s="144">
        <v>237.32</v>
      </c>
      <c r="I36" s="145"/>
      <c r="J36" s="18">
        <v>33.380000000000003</v>
      </c>
      <c r="K36" s="18">
        <v>1590.06</v>
      </c>
      <c r="L36" s="18">
        <v>223.63</v>
      </c>
      <c r="M36" s="19">
        <v>1813.69</v>
      </c>
    </row>
    <row r="37" spans="1:13" ht="21.4" customHeight="1" x14ac:dyDescent="0.2">
      <c r="A37" s="45" t="s">
        <v>374</v>
      </c>
      <c r="B37" s="15" t="s">
        <v>279</v>
      </c>
      <c r="C37" s="13"/>
      <c r="D37" s="142" t="s">
        <v>60</v>
      </c>
      <c r="E37" s="143"/>
      <c r="F37" s="16" t="s">
        <v>61</v>
      </c>
      <c r="G37" s="17">
        <v>6.7</v>
      </c>
      <c r="H37" s="144">
        <v>0.32</v>
      </c>
      <c r="I37" s="145"/>
      <c r="J37" s="18">
        <v>143.97</v>
      </c>
      <c r="K37" s="18">
        <v>2.14</v>
      </c>
      <c r="L37" s="18">
        <v>964.61</v>
      </c>
      <c r="M37" s="19">
        <v>966.74</v>
      </c>
    </row>
    <row r="38" spans="1:13" ht="21.4" customHeight="1" x14ac:dyDescent="0.2">
      <c r="A38" s="45" t="s">
        <v>375</v>
      </c>
      <c r="B38" s="15" t="s">
        <v>280</v>
      </c>
      <c r="C38" s="13"/>
      <c r="D38" s="142" t="s">
        <v>62</v>
      </c>
      <c r="E38" s="143"/>
      <c r="F38" s="16" t="s">
        <v>63</v>
      </c>
      <c r="G38" s="17">
        <v>3.03</v>
      </c>
      <c r="H38" s="144">
        <v>53.54</v>
      </c>
      <c r="I38" s="145"/>
      <c r="J38" s="18">
        <v>20.62</v>
      </c>
      <c r="K38" s="18">
        <v>162.22</v>
      </c>
      <c r="L38" s="18">
        <v>62.48</v>
      </c>
      <c r="M38" s="19">
        <v>224.7</v>
      </c>
    </row>
    <row r="39" spans="1:13" ht="30.6" customHeight="1" x14ac:dyDescent="0.2">
      <c r="A39" s="45" t="s">
        <v>376</v>
      </c>
      <c r="B39" s="15" t="s">
        <v>281</v>
      </c>
      <c r="C39" s="13"/>
      <c r="D39" s="142" t="s">
        <v>64</v>
      </c>
      <c r="E39" s="143"/>
      <c r="F39" s="16" t="s">
        <v>65</v>
      </c>
      <c r="G39" s="17">
        <v>3</v>
      </c>
      <c r="H39" s="144">
        <v>7.2</v>
      </c>
      <c r="I39" s="145"/>
      <c r="J39" s="18">
        <v>4.66</v>
      </c>
      <c r="K39" s="18">
        <v>21.6</v>
      </c>
      <c r="L39" s="18">
        <v>13.98</v>
      </c>
      <c r="M39" s="19">
        <v>35.58</v>
      </c>
    </row>
    <row r="40" spans="1:13" ht="30.6" customHeight="1" x14ac:dyDescent="0.2">
      <c r="A40" s="45" t="s">
        <v>377</v>
      </c>
      <c r="B40" s="20" t="s">
        <v>282</v>
      </c>
      <c r="C40" s="21"/>
      <c r="D40" s="146" t="s">
        <v>66</v>
      </c>
      <c r="E40" s="147"/>
      <c r="F40" s="22" t="s">
        <v>67</v>
      </c>
      <c r="G40" s="23">
        <v>443.39</v>
      </c>
      <c r="H40" s="148">
        <v>3.75</v>
      </c>
      <c r="I40" s="149"/>
      <c r="J40" s="24">
        <v>2.34</v>
      </c>
      <c r="K40" s="24">
        <v>1662.27</v>
      </c>
      <c r="L40" s="24">
        <v>1037.98</v>
      </c>
      <c r="M40" s="25">
        <v>2700.25</v>
      </c>
    </row>
    <row r="41" spans="1:13" ht="17.850000000000001" customHeight="1" x14ac:dyDescent="0.2">
      <c r="B41" s="26"/>
      <c r="C41" s="150" t="s">
        <v>68</v>
      </c>
      <c r="D41" s="151"/>
      <c r="E41" s="152"/>
      <c r="F41" s="26"/>
      <c r="G41" s="26"/>
      <c r="H41" s="27"/>
      <c r="I41" s="28"/>
      <c r="J41" s="26"/>
      <c r="K41" s="30">
        <v>4509.49</v>
      </c>
      <c r="L41" s="30">
        <v>4481.93</v>
      </c>
      <c r="M41" s="32">
        <v>8991.42</v>
      </c>
    </row>
    <row r="42" spans="1:13" ht="17.850000000000001" customHeight="1" x14ac:dyDescent="0.2">
      <c r="A42" s="45">
        <v>5</v>
      </c>
      <c r="B42" s="33" t="s">
        <v>69</v>
      </c>
      <c r="C42" s="153" t="s">
        <v>70</v>
      </c>
      <c r="D42" s="154"/>
      <c r="E42" s="155"/>
      <c r="F42" s="3"/>
      <c r="G42" s="3"/>
      <c r="H42" s="4"/>
      <c r="I42" s="6"/>
      <c r="J42" s="3"/>
      <c r="K42" s="3"/>
      <c r="L42" s="3"/>
      <c r="M42" s="3"/>
    </row>
    <row r="43" spans="1:13" ht="30.6" customHeight="1" x14ac:dyDescent="0.2">
      <c r="A43" s="45" t="s">
        <v>378</v>
      </c>
      <c r="B43" s="20" t="s">
        <v>283</v>
      </c>
      <c r="C43" s="21"/>
      <c r="D43" s="146" t="s">
        <v>71</v>
      </c>
      <c r="E43" s="147"/>
      <c r="F43" s="22" t="s">
        <v>72</v>
      </c>
      <c r="G43" s="23">
        <v>11.81</v>
      </c>
      <c r="H43" s="148">
        <v>10</v>
      </c>
      <c r="I43" s="149"/>
      <c r="J43" s="24">
        <v>27.08</v>
      </c>
      <c r="K43" s="24">
        <v>118.11</v>
      </c>
      <c r="L43" s="24">
        <v>319.8</v>
      </c>
      <c r="M43" s="25">
        <v>437.91</v>
      </c>
    </row>
    <row r="44" spans="1:13" ht="17.850000000000001" customHeight="1" x14ac:dyDescent="0.2">
      <c r="A44" s="45" t="s">
        <v>379</v>
      </c>
      <c r="B44" s="26"/>
      <c r="C44" s="150" t="s">
        <v>73</v>
      </c>
      <c r="D44" s="151"/>
      <c r="E44" s="152"/>
      <c r="F44" s="26"/>
      <c r="G44" s="26"/>
      <c r="H44" s="27"/>
      <c r="I44" s="28"/>
      <c r="J44" s="26"/>
      <c r="K44" s="30">
        <v>118.11</v>
      </c>
      <c r="L44" s="30">
        <v>319.8</v>
      </c>
      <c r="M44" s="32">
        <v>437.91</v>
      </c>
    </row>
    <row r="45" spans="1:13" ht="17.850000000000001" customHeight="1" x14ac:dyDescent="0.2">
      <c r="A45" s="45" t="s">
        <v>380</v>
      </c>
      <c r="B45" s="33" t="s">
        <v>74</v>
      </c>
      <c r="C45" s="153" t="s">
        <v>75</v>
      </c>
      <c r="D45" s="154"/>
      <c r="E45" s="155"/>
      <c r="F45" s="3"/>
      <c r="G45" s="3"/>
      <c r="H45" s="4"/>
      <c r="I45" s="6"/>
      <c r="J45" s="3"/>
      <c r="K45" s="3"/>
      <c r="L45" s="3"/>
      <c r="M45" s="3"/>
    </row>
    <row r="46" spans="1:13" ht="30.6" customHeight="1" x14ac:dyDescent="0.2">
      <c r="A46" s="45" t="s">
        <v>381</v>
      </c>
      <c r="B46" s="15" t="s">
        <v>485</v>
      </c>
      <c r="C46" s="13"/>
      <c r="D46" s="142" t="s">
        <v>76</v>
      </c>
      <c r="E46" s="143"/>
      <c r="F46" s="16" t="s">
        <v>77</v>
      </c>
      <c r="G46" s="17">
        <v>90.28</v>
      </c>
      <c r="H46" s="144">
        <v>22.83</v>
      </c>
      <c r="I46" s="145"/>
      <c r="J46" s="18">
        <v>27.91</v>
      </c>
      <c r="K46" s="18">
        <v>1741.68</v>
      </c>
      <c r="L46" s="18">
        <v>2519.71</v>
      </c>
      <c r="M46" s="19">
        <v>4261.3900000000003</v>
      </c>
    </row>
    <row r="47" spans="1:13" ht="30.6" customHeight="1" x14ac:dyDescent="0.2">
      <c r="A47" s="45" t="s">
        <v>382</v>
      </c>
      <c r="B47" s="15" t="s">
        <v>284</v>
      </c>
      <c r="C47" s="13"/>
      <c r="D47" s="142" t="s">
        <v>78</v>
      </c>
      <c r="E47" s="143"/>
      <c r="F47" s="16" t="s">
        <v>79</v>
      </c>
      <c r="G47" s="17">
        <v>9.1999999999999993</v>
      </c>
      <c r="H47" s="144">
        <v>38.5</v>
      </c>
      <c r="I47" s="145"/>
      <c r="J47" s="18">
        <v>37.049999999999997</v>
      </c>
      <c r="K47" s="18">
        <v>354.21</v>
      </c>
      <c r="L47" s="18">
        <v>340.85</v>
      </c>
      <c r="M47" s="19">
        <v>695.06</v>
      </c>
    </row>
    <row r="48" spans="1:13" ht="39.75" customHeight="1" x14ac:dyDescent="0.2">
      <c r="A48" s="45" t="s">
        <v>383</v>
      </c>
      <c r="B48" s="20" t="s">
        <v>285</v>
      </c>
      <c r="C48" s="21"/>
      <c r="D48" s="146" t="s">
        <v>80</v>
      </c>
      <c r="E48" s="147"/>
      <c r="F48" s="22" t="s">
        <v>81</v>
      </c>
      <c r="G48" s="23">
        <v>3</v>
      </c>
      <c r="H48" s="148">
        <v>516.29</v>
      </c>
      <c r="I48" s="149"/>
      <c r="J48" s="24">
        <v>83.03</v>
      </c>
      <c r="K48" s="24">
        <v>1548.86</v>
      </c>
      <c r="L48" s="24">
        <v>249.1</v>
      </c>
      <c r="M48" s="25">
        <v>1797.96</v>
      </c>
    </row>
    <row r="49" spans="1:13" ht="17.850000000000001" customHeight="1" x14ac:dyDescent="0.2">
      <c r="B49" s="26"/>
      <c r="C49" s="150" t="s">
        <v>82</v>
      </c>
      <c r="D49" s="151"/>
      <c r="E49" s="152"/>
      <c r="F49" s="26"/>
      <c r="G49" s="26"/>
      <c r="H49" s="27"/>
      <c r="I49" s="28"/>
      <c r="J49" s="26"/>
      <c r="K49" s="30">
        <f>K46+K47+K48</f>
        <v>3644.75</v>
      </c>
      <c r="L49" s="30">
        <f>L46+L47+L48</f>
        <v>3109.66</v>
      </c>
      <c r="M49" s="32">
        <f>M46+M47+M48</f>
        <v>6754.4100000000008</v>
      </c>
    </row>
    <row r="50" spans="1:13" ht="17.850000000000001" customHeight="1" x14ac:dyDescent="0.2">
      <c r="A50" s="45">
        <v>7</v>
      </c>
      <c r="B50" s="33" t="s">
        <v>83</v>
      </c>
      <c r="C50" s="153" t="s">
        <v>84</v>
      </c>
      <c r="D50" s="154"/>
      <c r="E50" s="155"/>
      <c r="F50" s="3"/>
      <c r="G50" s="3"/>
      <c r="H50" s="4"/>
      <c r="I50" s="6"/>
      <c r="J50" s="3"/>
      <c r="K50" s="3"/>
      <c r="L50" s="3"/>
      <c r="M50" s="3"/>
    </row>
    <row r="51" spans="1:13" ht="21.4" customHeight="1" x14ac:dyDescent="0.2">
      <c r="A51" s="45" t="s">
        <v>384</v>
      </c>
      <c r="B51" s="15" t="s">
        <v>286</v>
      </c>
      <c r="C51" s="13"/>
      <c r="D51" s="142" t="s">
        <v>85</v>
      </c>
      <c r="E51" s="143"/>
      <c r="F51" s="16" t="s">
        <v>86</v>
      </c>
      <c r="G51" s="17">
        <v>30</v>
      </c>
      <c r="H51" s="144">
        <v>180.53</v>
      </c>
      <c r="I51" s="145"/>
      <c r="J51" s="18">
        <v>63.37</v>
      </c>
      <c r="K51" s="18">
        <v>5415.84</v>
      </c>
      <c r="L51" s="18">
        <v>1901.16</v>
      </c>
      <c r="M51" s="19">
        <v>7317</v>
      </c>
    </row>
    <row r="52" spans="1:13" ht="15.2" customHeight="1" x14ac:dyDescent="0.2">
      <c r="A52" s="45" t="s">
        <v>385</v>
      </c>
      <c r="B52" s="15" t="s">
        <v>288</v>
      </c>
      <c r="C52" s="13"/>
      <c r="D52" s="142" t="s">
        <v>87</v>
      </c>
      <c r="E52" s="143"/>
      <c r="F52" s="16" t="s">
        <v>88</v>
      </c>
      <c r="G52" s="17">
        <v>1.2</v>
      </c>
      <c r="H52" s="144">
        <v>560.29</v>
      </c>
      <c r="I52" s="145"/>
      <c r="J52" s="18">
        <v>26.52</v>
      </c>
      <c r="K52" s="18">
        <v>672.35</v>
      </c>
      <c r="L52" s="18">
        <v>31.83</v>
      </c>
      <c r="M52" s="19">
        <v>704.17</v>
      </c>
    </row>
    <row r="53" spans="1:13" ht="15.2" customHeight="1" x14ac:dyDescent="0.2">
      <c r="A53" s="45" t="s">
        <v>386</v>
      </c>
      <c r="B53" s="15" t="s">
        <v>287</v>
      </c>
      <c r="C53" s="13"/>
      <c r="D53" s="142" t="s">
        <v>89</v>
      </c>
      <c r="E53" s="143"/>
      <c r="F53" s="16" t="s">
        <v>90</v>
      </c>
      <c r="G53" s="17">
        <v>1.2</v>
      </c>
      <c r="H53" s="144">
        <v>47.59</v>
      </c>
      <c r="I53" s="145"/>
      <c r="J53" s="18">
        <v>9.0399999999999991</v>
      </c>
      <c r="K53" s="18">
        <v>57.1</v>
      </c>
      <c r="L53" s="18">
        <v>10.85</v>
      </c>
      <c r="M53" s="19">
        <v>67.959999999999994</v>
      </c>
    </row>
    <row r="54" spans="1:13" ht="21.4" customHeight="1" x14ac:dyDescent="0.2">
      <c r="A54" s="45" t="s">
        <v>387</v>
      </c>
      <c r="B54" s="15" t="s">
        <v>289</v>
      </c>
      <c r="C54" s="13"/>
      <c r="D54" s="142" t="s">
        <v>91</v>
      </c>
      <c r="E54" s="143"/>
      <c r="F54" s="16" t="s">
        <v>92</v>
      </c>
      <c r="G54" s="17">
        <v>1</v>
      </c>
      <c r="H54" s="144">
        <v>1402.77</v>
      </c>
      <c r="I54" s="145"/>
      <c r="J54" s="18">
        <v>3.68</v>
      </c>
      <c r="K54" s="18">
        <v>1402.77</v>
      </c>
      <c r="L54" s="18">
        <v>3.68</v>
      </c>
      <c r="M54" s="19">
        <v>1406.45</v>
      </c>
    </row>
    <row r="55" spans="1:13" ht="30.6" customHeight="1" x14ac:dyDescent="0.2">
      <c r="A55" s="45" t="s">
        <v>388</v>
      </c>
      <c r="B55" s="15" t="s">
        <v>290</v>
      </c>
      <c r="C55" s="13"/>
      <c r="D55" s="142" t="s">
        <v>93</v>
      </c>
      <c r="E55" s="143"/>
      <c r="F55" s="16" t="s">
        <v>94</v>
      </c>
      <c r="G55" s="17">
        <v>9</v>
      </c>
      <c r="H55" s="144">
        <v>344.34</v>
      </c>
      <c r="I55" s="145"/>
      <c r="J55" s="18">
        <v>81.88</v>
      </c>
      <c r="K55" s="18">
        <v>3099.05</v>
      </c>
      <c r="L55" s="18">
        <v>736.93</v>
      </c>
      <c r="M55" s="19">
        <v>3835.98</v>
      </c>
    </row>
    <row r="56" spans="1:13" ht="21.4" customHeight="1" x14ac:dyDescent="0.2">
      <c r="A56" s="45" t="s">
        <v>389</v>
      </c>
      <c r="B56" s="20" t="s">
        <v>291</v>
      </c>
      <c r="C56" s="21"/>
      <c r="D56" s="146" t="s">
        <v>95</v>
      </c>
      <c r="E56" s="147"/>
      <c r="F56" s="22" t="s">
        <v>96</v>
      </c>
      <c r="G56" s="23">
        <v>5.31</v>
      </c>
      <c r="H56" s="148">
        <v>385.07</v>
      </c>
      <c r="I56" s="149"/>
      <c r="J56" s="24">
        <v>45.46</v>
      </c>
      <c r="K56" s="24">
        <v>2044.7</v>
      </c>
      <c r="L56" s="24">
        <v>241.37</v>
      </c>
      <c r="M56" s="25">
        <v>2286.06</v>
      </c>
    </row>
    <row r="57" spans="1:13" ht="17.850000000000001" customHeight="1" x14ac:dyDescent="0.2">
      <c r="B57" s="26"/>
      <c r="C57" s="150" t="s">
        <v>97</v>
      </c>
      <c r="D57" s="151"/>
      <c r="E57" s="152"/>
      <c r="F57" s="26"/>
      <c r="G57" s="26"/>
      <c r="H57" s="27"/>
      <c r="I57" s="28"/>
      <c r="J57" s="26"/>
      <c r="K57" s="30">
        <v>12691.81</v>
      </c>
      <c r="L57" s="30">
        <v>2925.81</v>
      </c>
      <c r="M57" s="32">
        <v>15617.62</v>
      </c>
    </row>
    <row r="58" spans="1:13" ht="17.850000000000001" customHeight="1" x14ac:dyDescent="0.2">
      <c r="A58" s="45">
        <v>8</v>
      </c>
      <c r="B58" s="33" t="s">
        <v>98</v>
      </c>
      <c r="C58" s="153" t="s">
        <v>99</v>
      </c>
      <c r="D58" s="154"/>
      <c r="E58" s="155"/>
      <c r="F58" s="3"/>
      <c r="G58" s="3"/>
      <c r="H58" s="4"/>
      <c r="I58" s="6"/>
      <c r="J58" s="3"/>
      <c r="K58" s="3"/>
      <c r="L58" s="3"/>
      <c r="M58" s="3"/>
    </row>
    <row r="59" spans="1:13" ht="21.4" customHeight="1" x14ac:dyDescent="0.2">
      <c r="A59" s="45" t="s">
        <v>390</v>
      </c>
      <c r="B59" s="15" t="s">
        <v>292</v>
      </c>
      <c r="C59" s="13"/>
      <c r="D59" s="142" t="s">
        <v>100</v>
      </c>
      <c r="E59" s="143"/>
      <c r="F59" s="16" t="s">
        <v>101</v>
      </c>
      <c r="G59" s="17">
        <v>42</v>
      </c>
      <c r="H59" s="144">
        <v>0.87</v>
      </c>
      <c r="I59" s="145"/>
      <c r="J59" s="18">
        <v>2.72</v>
      </c>
      <c r="K59" s="18">
        <v>36.33</v>
      </c>
      <c r="L59" s="18">
        <v>114.03</v>
      </c>
      <c r="M59" s="19">
        <v>150.36000000000001</v>
      </c>
    </row>
    <row r="60" spans="1:13" ht="21.4" customHeight="1" x14ac:dyDescent="0.2">
      <c r="A60" s="45" t="s">
        <v>391</v>
      </c>
      <c r="B60" s="15" t="s">
        <v>293</v>
      </c>
      <c r="C60" s="13"/>
      <c r="D60" s="142" t="s">
        <v>102</v>
      </c>
      <c r="E60" s="143"/>
      <c r="F60" s="16" t="s">
        <v>103</v>
      </c>
      <c r="G60" s="17">
        <v>31</v>
      </c>
      <c r="H60" s="144">
        <v>0.83</v>
      </c>
      <c r="I60" s="145"/>
      <c r="J60" s="18">
        <v>2.72</v>
      </c>
      <c r="K60" s="18">
        <v>25.85</v>
      </c>
      <c r="L60" s="18">
        <v>84.2</v>
      </c>
      <c r="M60" s="19">
        <v>110.05</v>
      </c>
    </row>
    <row r="61" spans="1:13" ht="15.2" customHeight="1" x14ac:dyDescent="0.2">
      <c r="A61" s="45" t="s">
        <v>392</v>
      </c>
      <c r="B61" s="15" t="s">
        <v>294</v>
      </c>
      <c r="C61" s="13"/>
      <c r="D61" s="142" t="s">
        <v>104</v>
      </c>
      <c r="E61" s="143"/>
      <c r="F61" s="16" t="s">
        <v>105</v>
      </c>
      <c r="G61" s="17">
        <v>1</v>
      </c>
      <c r="H61" s="144">
        <v>17.75</v>
      </c>
      <c r="I61" s="145"/>
      <c r="J61" s="18">
        <v>13.93</v>
      </c>
      <c r="K61" s="18">
        <v>17.75</v>
      </c>
      <c r="L61" s="18">
        <v>13.93</v>
      </c>
      <c r="M61" s="19">
        <v>31.68</v>
      </c>
    </row>
    <row r="62" spans="1:13" ht="15.2" customHeight="1" x14ac:dyDescent="0.2">
      <c r="A62" s="45" t="s">
        <v>393</v>
      </c>
      <c r="B62" s="15" t="s">
        <v>295</v>
      </c>
      <c r="C62" s="13"/>
      <c r="D62" s="142" t="s">
        <v>106</v>
      </c>
      <c r="E62" s="143"/>
      <c r="F62" s="16" t="s">
        <v>107</v>
      </c>
      <c r="G62" s="17">
        <v>6</v>
      </c>
      <c r="H62" s="144">
        <v>11.55</v>
      </c>
      <c r="I62" s="145"/>
      <c r="J62" s="18">
        <v>5.24</v>
      </c>
      <c r="K62" s="18">
        <v>69.28</v>
      </c>
      <c r="L62" s="18">
        <v>31.46</v>
      </c>
      <c r="M62" s="19">
        <v>100.74</v>
      </c>
    </row>
    <row r="63" spans="1:13" ht="21.4" customHeight="1" x14ac:dyDescent="0.2">
      <c r="A63" s="45" t="s">
        <v>394</v>
      </c>
      <c r="B63" s="15" t="s">
        <v>296</v>
      </c>
      <c r="C63" s="13"/>
      <c r="D63" s="142" t="s">
        <v>108</v>
      </c>
      <c r="E63" s="143"/>
      <c r="F63" s="16" t="s">
        <v>109</v>
      </c>
      <c r="G63" s="17">
        <v>35</v>
      </c>
      <c r="H63" s="144">
        <v>4.5599999999999996</v>
      </c>
      <c r="I63" s="145"/>
      <c r="J63" s="18">
        <v>5.44</v>
      </c>
      <c r="K63" s="18">
        <v>159.71</v>
      </c>
      <c r="L63" s="18">
        <v>190.3</v>
      </c>
      <c r="M63" s="19">
        <v>350</v>
      </c>
    </row>
    <row r="64" spans="1:13" ht="21.4" customHeight="1" x14ac:dyDescent="0.2">
      <c r="A64" s="45" t="s">
        <v>395</v>
      </c>
      <c r="B64" s="15" t="s">
        <v>297</v>
      </c>
      <c r="C64" s="13"/>
      <c r="D64" s="142" t="s">
        <v>110</v>
      </c>
      <c r="E64" s="143"/>
      <c r="F64" s="16" t="s">
        <v>111</v>
      </c>
      <c r="G64" s="17">
        <v>12</v>
      </c>
      <c r="H64" s="144">
        <v>3.92</v>
      </c>
      <c r="I64" s="145"/>
      <c r="J64" s="18">
        <v>5.0199999999999996</v>
      </c>
      <c r="K64" s="18">
        <v>47.09</v>
      </c>
      <c r="L64" s="18">
        <v>60.19</v>
      </c>
      <c r="M64" s="19">
        <v>107.28</v>
      </c>
    </row>
    <row r="65" spans="1:13" ht="15.2" customHeight="1" x14ac:dyDescent="0.2">
      <c r="A65" s="45" t="s">
        <v>396</v>
      </c>
      <c r="B65" s="15" t="s">
        <v>298</v>
      </c>
      <c r="C65" s="13"/>
      <c r="D65" s="142" t="s">
        <v>112</v>
      </c>
      <c r="E65" s="143"/>
      <c r="F65" s="16" t="s">
        <v>113</v>
      </c>
      <c r="G65" s="17">
        <v>54</v>
      </c>
      <c r="H65" s="144">
        <v>1.83</v>
      </c>
      <c r="I65" s="145"/>
      <c r="J65" s="18">
        <v>1.1399999999999999</v>
      </c>
      <c r="K65" s="18">
        <v>98.98</v>
      </c>
      <c r="L65" s="18">
        <v>61.4</v>
      </c>
      <c r="M65" s="19">
        <v>160.38</v>
      </c>
    </row>
    <row r="66" spans="1:13" ht="21.4" customHeight="1" x14ac:dyDescent="0.2">
      <c r="A66" s="45" t="s">
        <v>397</v>
      </c>
      <c r="B66" s="15" t="s">
        <v>299</v>
      </c>
      <c r="C66" s="13"/>
      <c r="D66" s="142" t="s">
        <v>114</v>
      </c>
      <c r="E66" s="143"/>
      <c r="F66" s="16" t="s">
        <v>115</v>
      </c>
      <c r="G66" s="17">
        <v>35.46</v>
      </c>
      <c r="H66" s="144">
        <v>1.06</v>
      </c>
      <c r="I66" s="145"/>
      <c r="J66" s="18">
        <v>2.96</v>
      </c>
      <c r="K66" s="18">
        <v>37.619999999999997</v>
      </c>
      <c r="L66" s="18">
        <v>104.93</v>
      </c>
      <c r="M66" s="19">
        <v>142.55000000000001</v>
      </c>
    </row>
    <row r="67" spans="1:13" ht="21.4" customHeight="1" x14ac:dyDescent="0.2">
      <c r="A67" s="45" t="s">
        <v>398</v>
      </c>
      <c r="B67" s="15" t="s">
        <v>300</v>
      </c>
      <c r="C67" s="13"/>
      <c r="D67" s="142" t="s">
        <v>116</v>
      </c>
      <c r="E67" s="143"/>
      <c r="F67" s="16" t="s">
        <v>117</v>
      </c>
      <c r="G67" s="17">
        <v>52.7</v>
      </c>
      <c r="H67" s="144">
        <v>1.4</v>
      </c>
      <c r="I67" s="145"/>
      <c r="J67" s="18">
        <v>3.69</v>
      </c>
      <c r="K67" s="18">
        <v>73.83</v>
      </c>
      <c r="L67" s="18">
        <v>194.41</v>
      </c>
      <c r="M67" s="19">
        <v>268.24</v>
      </c>
    </row>
    <row r="68" spans="1:13" ht="21.4" customHeight="1" x14ac:dyDescent="0.2">
      <c r="A68" s="45" t="s">
        <v>399</v>
      </c>
      <c r="B68" s="15" t="s">
        <v>301</v>
      </c>
      <c r="C68" s="13"/>
      <c r="D68" s="142" t="s">
        <v>118</v>
      </c>
      <c r="E68" s="143"/>
      <c r="F68" s="16" t="s">
        <v>119</v>
      </c>
      <c r="G68" s="17">
        <v>194.36</v>
      </c>
      <c r="H68" s="144">
        <v>2.0699999999999998</v>
      </c>
      <c r="I68" s="145"/>
      <c r="J68" s="18">
        <v>4.92</v>
      </c>
      <c r="K68" s="18">
        <v>402.33</v>
      </c>
      <c r="L68" s="18">
        <v>956.25</v>
      </c>
      <c r="M68" s="19">
        <v>1358.58</v>
      </c>
    </row>
    <row r="69" spans="1:13" ht="21.4" customHeight="1" x14ac:dyDescent="0.2">
      <c r="A69" s="45" t="s">
        <v>400</v>
      </c>
      <c r="B69" s="15" t="s">
        <v>302</v>
      </c>
      <c r="C69" s="13"/>
      <c r="D69" s="142" t="s">
        <v>120</v>
      </c>
      <c r="E69" s="143"/>
      <c r="F69" s="16" t="s">
        <v>121</v>
      </c>
      <c r="G69" s="17">
        <v>256.89999999999998</v>
      </c>
      <c r="H69" s="144">
        <v>2.85</v>
      </c>
      <c r="I69" s="145"/>
      <c r="J69" s="18">
        <v>1.66</v>
      </c>
      <c r="K69" s="18">
        <v>732.94</v>
      </c>
      <c r="L69" s="18">
        <v>425.68</v>
      </c>
      <c r="M69" s="19">
        <v>1158.6199999999999</v>
      </c>
    </row>
    <row r="70" spans="1:13" ht="21.4" customHeight="1" x14ac:dyDescent="0.2">
      <c r="A70" s="45" t="s">
        <v>401</v>
      </c>
      <c r="B70" s="15" t="s">
        <v>303</v>
      </c>
      <c r="C70" s="13"/>
      <c r="D70" s="142" t="s">
        <v>122</v>
      </c>
      <c r="E70" s="143"/>
      <c r="F70" s="16" t="s">
        <v>123</v>
      </c>
      <c r="G70" s="17">
        <v>335.54</v>
      </c>
      <c r="H70" s="144">
        <v>4.99</v>
      </c>
      <c r="I70" s="145"/>
      <c r="J70" s="18">
        <v>1.89</v>
      </c>
      <c r="K70" s="18">
        <v>1672.67</v>
      </c>
      <c r="L70" s="18">
        <v>632.49</v>
      </c>
      <c r="M70" s="19">
        <v>2305.16</v>
      </c>
    </row>
    <row r="71" spans="1:13" ht="21.4" customHeight="1" x14ac:dyDescent="0.2">
      <c r="A71" s="45" t="s">
        <v>402</v>
      </c>
      <c r="B71" s="15" t="s">
        <v>305</v>
      </c>
      <c r="C71" s="13"/>
      <c r="D71" s="142" t="s">
        <v>124</v>
      </c>
      <c r="E71" s="143"/>
      <c r="F71" s="16" t="s">
        <v>125</v>
      </c>
      <c r="G71" s="17">
        <v>566.72</v>
      </c>
      <c r="H71" s="144">
        <v>5.77</v>
      </c>
      <c r="I71" s="145"/>
      <c r="J71" s="18">
        <v>2.12</v>
      </c>
      <c r="K71" s="18">
        <v>3268.84</v>
      </c>
      <c r="L71" s="18">
        <v>1202.58</v>
      </c>
      <c r="M71" s="19">
        <v>4471.42</v>
      </c>
    </row>
    <row r="72" spans="1:13" ht="49.15" customHeight="1" x14ac:dyDescent="0.2">
      <c r="A72" s="45" t="s">
        <v>403</v>
      </c>
      <c r="B72" s="15" t="s">
        <v>304</v>
      </c>
      <c r="C72" s="13"/>
      <c r="D72" s="142" t="s">
        <v>126</v>
      </c>
      <c r="E72" s="143"/>
      <c r="F72" s="16" t="s">
        <v>127</v>
      </c>
      <c r="G72" s="17">
        <v>29</v>
      </c>
      <c r="H72" s="144">
        <v>58.23</v>
      </c>
      <c r="I72" s="145"/>
      <c r="J72" s="18">
        <v>116.64</v>
      </c>
      <c r="K72" s="18">
        <v>1688.55</v>
      </c>
      <c r="L72" s="18">
        <v>3382.68</v>
      </c>
      <c r="M72" s="19">
        <v>5071.2299999999996</v>
      </c>
    </row>
    <row r="73" spans="1:13" ht="30.6" customHeight="1" x14ac:dyDescent="0.2">
      <c r="A73" s="45" t="s">
        <v>404</v>
      </c>
      <c r="B73" s="15" t="s">
        <v>306</v>
      </c>
      <c r="C73" s="13"/>
      <c r="D73" s="142" t="s">
        <v>128</v>
      </c>
      <c r="E73" s="143"/>
      <c r="F73" s="16" t="s">
        <v>129</v>
      </c>
      <c r="G73" s="17">
        <v>31</v>
      </c>
      <c r="H73" s="144">
        <v>50.97</v>
      </c>
      <c r="I73" s="145"/>
      <c r="J73" s="18">
        <v>27.65</v>
      </c>
      <c r="K73" s="18">
        <v>1580.07</v>
      </c>
      <c r="L73" s="18">
        <v>857.15</v>
      </c>
      <c r="M73" s="19">
        <v>2437.2199999999998</v>
      </c>
    </row>
    <row r="74" spans="1:13" ht="21.4" customHeight="1" x14ac:dyDescent="0.2">
      <c r="A74" s="45" t="s">
        <v>405</v>
      </c>
      <c r="B74" s="20" t="s">
        <v>307</v>
      </c>
      <c r="C74" s="21"/>
      <c r="D74" s="146" t="s">
        <v>130</v>
      </c>
      <c r="E74" s="147"/>
      <c r="F74" s="22" t="s">
        <v>131</v>
      </c>
      <c r="G74" s="23">
        <v>29</v>
      </c>
      <c r="H74" s="148">
        <v>7.15</v>
      </c>
      <c r="I74" s="149"/>
      <c r="J74" s="24">
        <v>1.67</v>
      </c>
      <c r="K74" s="24">
        <v>207.29</v>
      </c>
      <c r="L74" s="24">
        <v>48.49</v>
      </c>
      <c r="M74" s="25">
        <v>255.78</v>
      </c>
    </row>
    <row r="75" spans="1:13" ht="17.850000000000001" customHeight="1" x14ac:dyDescent="0.2">
      <c r="B75" s="26"/>
      <c r="C75" s="150" t="s">
        <v>132</v>
      </c>
      <c r="D75" s="151"/>
      <c r="E75" s="152"/>
      <c r="F75" s="26"/>
      <c r="G75" s="26"/>
      <c r="H75" s="27"/>
      <c r="I75" s="28"/>
      <c r="J75" s="26"/>
      <c r="K75" s="30">
        <f>K74+K73+K72+K71+K70+K69+K68+K67+K66+K65+K64+K62+K61+K60+K59+K63</f>
        <v>10119.130000000001</v>
      </c>
      <c r="L75" s="30">
        <f>SUM(L59:L74)</f>
        <v>8360.1699999999983</v>
      </c>
      <c r="M75" s="32">
        <f>SUM(M59:M74)</f>
        <v>18479.289999999997</v>
      </c>
    </row>
    <row r="76" spans="1:13" ht="17.850000000000001" customHeight="1" x14ac:dyDescent="0.2">
      <c r="A76" s="45">
        <v>9</v>
      </c>
      <c r="B76" s="33" t="s">
        <v>133</v>
      </c>
      <c r="C76" s="153" t="s">
        <v>134</v>
      </c>
      <c r="D76" s="154"/>
      <c r="E76" s="155"/>
      <c r="F76" s="3"/>
      <c r="G76" s="3"/>
      <c r="H76" s="4"/>
      <c r="I76" s="6"/>
      <c r="J76" s="3"/>
      <c r="K76" s="3"/>
      <c r="L76" s="3"/>
      <c r="M76" s="3"/>
    </row>
    <row r="77" spans="1:13" ht="21.4" customHeight="1" x14ac:dyDescent="0.2">
      <c r="A77" s="45" t="s">
        <v>406</v>
      </c>
      <c r="B77" s="15" t="s">
        <v>308</v>
      </c>
      <c r="C77" s="13"/>
      <c r="D77" s="142" t="s">
        <v>135</v>
      </c>
      <c r="E77" s="143"/>
      <c r="F77" s="16" t="s">
        <v>136</v>
      </c>
      <c r="G77" s="17">
        <v>1</v>
      </c>
      <c r="H77" s="144">
        <v>86.71</v>
      </c>
      <c r="I77" s="145"/>
      <c r="J77" s="18">
        <v>36.200000000000003</v>
      </c>
      <c r="K77" s="18">
        <v>86.71</v>
      </c>
      <c r="L77" s="18">
        <v>36.200000000000003</v>
      </c>
      <c r="M77" s="19">
        <v>122.9</v>
      </c>
    </row>
    <row r="78" spans="1:13" ht="24.4" customHeight="1" x14ac:dyDescent="0.2">
      <c r="A78" s="45" t="s">
        <v>407</v>
      </c>
      <c r="B78" s="15" t="s">
        <v>309</v>
      </c>
      <c r="C78" s="13"/>
      <c r="D78" s="142" t="s">
        <v>137</v>
      </c>
      <c r="E78" s="143"/>
      <c r="F78" s="16" t="s">
        <v>138</v>
      </c>
      <c r="G78" s="17">
        <v>1</v>
      </c>
      <c r="H78" s="144">
        <v>85.23</v>
      </c>
      <c r="I78" s="145"/>
      <c r="J78" s="18">
        <v>9.08</v>
      </c>
      <c r="K78" s="18">
        <v>85.23</v>
      </c>
      <c r="L78" s="18">
        <v>9.08</v>
      </c>
      <c r="M78" s="19">
        <v>94.31</v>
      </c>
    </row>
    <row r="79" spans="1:13" ht="24.4" customHeight="1" x14ac:dyDescent="0.2">
      <c r="A79" s="45" t="s">
        <v>408</v>
      </c>
      <c r="B79" s="15" t="s">
        <v>310</v>
      </c>
      <c r="C79" s="13"/>
      <c r="D79" s="142" t="s">
        <v>139</v>
      </c>
      <c r="E79" s="143"/>
      <c r="F79" s="16" t="s">
        <v>140</v>
      </c>
      <c r="G79" s="17">
        <v>2</v>
      </c>
      <c r="H79" s="144">
        <v>373.02</v>
      </c>
      <c r="I79" s="145"/>
      <c r="J79" s="18">
        <v>76.02</v>
      </c>
      <c r="K79" s="18">
        <v>746.03</v>
      </c>
      <c r="L79" s="18">
        <v>152.03</v>
      </c>
      <c r="M79" s="19">
        <v>898.06</v>
      </c>
    </row>
    <row r="80" spans="1:13" ht="21.4" customHeight="1" x14ac:dyDescent="0.2">
      <c r="A80" s="45" t="s">
        <v>409</v>
      </c>
      <c r="B80" s="15" t="s">
        <v>311</v>
      </c>
      <c r="C80" s="13"/>
      <c r="D80" s="142" t="s">
        <v>141</v>
      </c>
      <c r="E80" s="143"/>
      <c r="F80" s="16" t="s">
        <v>142</v>
      </c>
      <c r="G80" s="17">
        <v>1</v>
      </c>
      <c r="H80" s="144">
        <v>18.600000000000001</v>
      </c>
      <c r="I80" s="145"/>
      <c r="J80" s="18">
        <v>25.38</v>
      </c>
      <c r="K80" s="18">
        <v>18.600000000000001</v>
      </c>
      <c r="L80" s="18">
        <v>25.38</v>
      </c>
      <c r="M80" s="19">
        <v>43.98</v>
      </c>
    </row>
    <row r="81" spans="1:13" ht="21.4" customHeight="1" x14ac:dyDescent="0.2">
      <c r="A81" s="45" t="s">
        <v>410</v>
      </c>
      <c r="B81" s="15" t="s">
        <v>312</v>
      </c>
      <c r="C81" s="13"/>
      <c r="D81" s="142" t="s">
        <v>143</v>
      </c>
      <c r="E81" s="143"/>
      <c r="F81" s="16" t="s">
        <v>144</v>
      </c>
      <c r="G81" s="17">
        <v>2</v>
      </c>
      <c r="H81" s="144">
        <v>13.88</v>
      </c>
      <c r="I81" s="145"/>
      <c r="J81" s="18">
        <v>23.08</v>
      </c>
      <c r="K81" s="18">
        <v>27.77</v>
      </c>
      <c r="L81" s="18">
        <v>46.15</v>
      </c>
      <c r="M81" s="19">
        <v>73.92</v>
      </c>
    </row>
    <row r="82" spans="1:13" ht="21.4" customHeight="1" x14ac:dyDescent="0.2">
      <c r="A82" s="45" t="s">
        <v>411</v>
      </c>
      <c r="B82" s="15" t="s">
        <v>313</v>
      </c>
      <c r="C82" s="13"/>
      <c r="D82" s="142" t="s">
        <v>145</v>
      </c>
      <c r="E82" s="143"/>
      <c r="F82" s="16" t="s">
        <v>146</v>
      </c>
      <c r="G82" s="17">
        <v>2</v>
      </c>
      <c r="H82" s="144">
        <v>8.51</v>
      </c>
      <c r="I82" s="145"/>
      <c r="J82" s="18">
        <v>24.35</v>
      </c>
      <c r="K82" s="18">
        <v>17.02</v>
      </c>
      <c r="L82" s="18">
        <v>48.7</v>
      </c>
      <c r="M82" s="19">
        <v>65.72</v>
      </c>
    </row>
    <row r="83" spans="1:13" ht="21.4" customHeight="1" x14ac:dyDescent="0.2">
      <c r="A83" s="45" t="s">
        <v>412</v>
      </c>
      <c r="B83" s="15" t="s">
        <v>314</v>
      </c>
      <c r="C83" s="13"/>
      <c r="D83" s="142" t="s">
        <v>147</v>
      </c>
      <c r="E83" s="143"/>
      <c r="F83" s="16" t="s">
        <v>148</v>
      </c>
      <c r="G83" s="17">
        <v>5</v>
      </c>
      <c r="H83" s="144">
        <v>1.1399999999999999</v>
      </c>
      <c r="I83" s="145"/>
      <c r="J83" s="18">
        <v>4.37</v>
      </c>
      <c r="K83" s="18">
        <v>5.72</v>
      </c>
      <c r="L83" s="18">
        <v>21.84</v>
      </c>
      <c r="M83" s="19">
        <v>27.55</v>
      </c>
    </row>
    <row r="84" spans="1:13" ht="21.4" customHeight="1" x14ac:dyDescent="0.2">
      <c r="A84" s="45" t="s">
        <v>413</v>
      </c>
      <c r="B84" s="15" t="s">
        <v>315</v>
      </c>
      <c r="C84" s="13"/>
      <c r="D84" s="142" t="s">
        <v>149</v>
      </c>
      <c r="E84" s="143"/>
      <c r="F84" s="16" t="s">
        <v>150</v>
      </c>
      <c r="G84" s="17">
        <v>1</v>
      </c>
      <c r="H84" s="144">
        <v>29.12</v>
      </c>
      <c r="I84" s="145"/>
      <c r="J84" s="18">
        <v>4.8600000000000003</v>
      </c>
      <c r="K84" s="18">
        <v>29.12</v>
      </c>
      <c r="L84" s="18">
        <v>4.8600000000000003</v>
      </c>
      <c r="M84" s="19">
        <v>33.979999999999997</v>
      </c>
    </row>
    <row r="85" spans="1:13" ht="21.4" customHeight="1" x14ac:dyDescent="0.2">
      <c r="A85" s="45" t="s">
        <v>414</v>
      </c>
      <c r="B85" s="15" t="s">
        <v>316</v>
      </c>
      <c r="C85" s="13"/>
      <c r="D85" s="142" t="s">
        <v>151</v>
      </c>
      <c r="E85" s="143"/>
      <c r="F85" s="16" t="s">
        <v>152</v>
      </c>
      <c r="G85" s="17">
        <v>4</v>
      </c>
      <c r="H85" s="144">
        <v>6.43</v>
      </c>
      <c r="I85" s="145"/>
      <c r="J85" s="18">
        <v>2.91</v>
      </c>
      <c r="K85" s="18">
        <v>25.71</v>
      </c>
      <c r="L85" s="18">
        <v>11.65</v>
      </c>
      <c r="M85" s="19">
        <v>37.36</v>
      </c>
    </row>
    <row r="86" spans="1:13" ht="21.4" customHeight="1" x14ac:dyDescent="0.2">
      <c r="A86" s="45" t="s">
        <v>415</v>
      </c>
      <c r="B86" s="15" t="s">
        <v>317</v>
      </c>
      <c r="C86" s="13"/>
      <c r="D86" s="142" t="s">
        <v>153</v>
      </c>
      <c r="E86" s="143"/>
      <c r="F86" s="16" t="s">
        <v>154</v>
      </c>
      <c r="G86" s="17">
        <v>2</v>
      </c>
      <c r="H86" s="144">
        <v>1.49</v>
      </c>
      <c r="I86" s="145"/>
      <c r="J86" s="18">
        <v>6.08</v>
      </c>
      <c r="K86" s="18">
        <v>2.99</v>
      </c>
      <c r="L86" s="18">
        <v>12.15</v>
      </c>
      <c r="M86" s="19">
        <v>15.14</v>
      </c>
    </row>
    <row r="87" spans="1:13" ht="21.4" customHeight="1" x14ac:dyDescent="0.2">
      <c r="A87" s="45" t="s">
        <v>416</v>
      </c>
      <c r="B87" s="15" t="s">
        <v>318</v>
      </c>
      <c r="C87" s="13"/>
      <c r="D87" s="142" t="s">
        <v>155</v>
      </c>
      <c r="E87" s="143"/>
      <c r="F87" s="16" t="s">
        <v>156</v>
      </c>
      <c r="G87" s="17">
        <v>3</v>
      </c>
      <c r="H87" s="144">
        <v>2.2599999999999998</v>
      </c>
      <c r="I87" s="145"/>
      <c r="J87" s="18">
        <v>6.56</v>
      </c>
      <c r="K87" s="18">
        <v>6.77</v>
      </c>
      <c r="L87" s="18">
        <v>19.690000000000001</v>
      </c>
      <c r="M87" s="19">
        <v>26.46</v>
      </c>
    </row>
    <row r="88" spans="1:13" ht="21.4" customHeight="1" x14ac:dyDescent="0.2">
      <c r="A88" s="45" t="s">
        <v>417</v>
      </c>
      <c r="B88" s="15" t="s">
        <v>319</v>
      </c>
      <c r="C88" s="13"/>
      <c r="D88" s="142" t="s">
        <v>157</v>
      </c>
      <c r="E88" s="143"/>
      <c r="F88" s="16" t="s">
        <v>158</v>
      </c>
      <c r="G88" s="17">
        <v>17</v>
      </c>
      <c r="H88" s="144">
        <v>1.2</v>
      </c>
      <c r="I88" s="145"/>
      <c r="J88" s="18">
        <v>4.37</v>
      </c>
      <c r="K88" s="18">
        <v>20.32</v>
      </c>
      <c r="L88" s="18">
        <v>74.209999999999994</v>
      </c>
      <c r="M88" s="19">
        <v>94.52</v>
      </c>
    </row>
    <row r="89" spans="1:13" ht="21.4" customHeight="1" x14ac:dyDescent="0.2">
      <c r="A89" s="45" t="s">
        <v>418</v>
      </c>
      <c r="B89" s="15" t="s">
        <v>320</v>
      </c>
      <c r="C89" s="13"/>
      <c r="D89" s="142" t="s">
        <v>159</v>
      </c>
      <c r="E89" s="143"/>
      <c r="F89" s="16" t="s">
        <v>160</v>
      </c>
      <c r="G89" s="17">
        <v>2</v>
      </c>
      <c r="H89" s="144">
        <v>7.82</v>
      </c>
      <c r="I89" s="145"/>
      <c r="J89" s="18">
        <v>1.82</v>
      </c>
      <c r="K89" s="18">
        <v>15.64</v>
      </c>
      <c r="L89" s="18">
        <v>3.64</v>
      </c>
      <c r="M89" s="19">
        <v>19.28</v>
      </c>
    </row>
    <row r="90" spans="1:13" ht="21.4" customHeight="1" x14ac:dyDescent="0.2">
      <c r="A90" s="45" t="s">
        <v>419</v>
      </c>
      <c r="B90" s="15" t="s">
        <v>321</v>
      </c>
      <c r="C90" s="13"/>
      <c r="D90" s="142" t="s">
        <v>161</v>
      </c>
      <c r="E90" s="143"/>
      <c r="F90" s="16" t="s">
        <v>162</v>
      </c>
      <c r="G90" s="17">
        <v>1</v>
      </c>
      <c r="H90" s="144">
        <v>18.149999999999999</v>
      </c>
      <c r="I90" s="145"/>
      <c r="J90" s="18">
        <v>2.84</v>
      </c>
      <c r="K90" s="18">
        <v>18.149999999999999</v>
      </c>
      <c r="L90" s="18">
        <v>2.84</v>
      </c>
      <c r="M90" s="19">
        <v>20.99</v>
      </c>
    </row>
    <row r="91" spans="1:13" ht="21.4" customHeight="1" x14ac:dyDescent="0.2">
      <c r="A91" s="45" t="s">
        <v>420</v>
      </c>
      <c r="B91" s="15" t="s">
        <v>322</v>
      </c>
      <c r="C91" s="13"/>
      <c r="D91" s="142" t="s">
        <v>163</v>
      </c>
      <c r="E91" s="143"/>
      <c r="F91" s="16" t="s">
        <v>164</v>
      </c>
      <c r="G91" s="17">
        <v>2</v>
      </c>
      <c r="H91" s="144">
        <v>0.95</v>
      </c>
      <c r="I91" s="145"/>
      <c r="J91" s="18">
        <v>3.81</v>
      </c>
      <c r="K91" s="18">
        <v>1.9</v>
      </c>
      <c r="L91" s="18">
        <v>7.62</v>
      </c>
      <c r="M91" s="19">
        <v>9.52</v>
      </c>
    </row>
    <row r="92" spans="1:13" ht="21.4" customHeight="1" x14ac:dyDescent="0.2">
      <c r="A92" s="45" t="s">
        <v>421</v>
      </c>
      <c r="B92" s="15" t="s">
        <v>323</v>
      </c>
      <c r="C92" s="13"/>
      <c r="D92" s="142" t="s">
        <v>165</v>
      </c>
      <c r="E92" s="143"/>
      <c r="F92" s="16" t="s">
        <v>166</v>
      </c>
      <c r="G92" s="17">
        <v>1</v>
      </c>
      <c r="H92" s="144">
        <v>61.39</v>
      </c>
      <c r="I92" s="145"/>
      <c r="J92" s="18">
        <v>14.82</v>
      </c>
      <c r="K92" s="18">
        <v>61.39</v>
      </c>
      <c r="L92" s="18">
        <v>14.82</v>
      </c>
      <c r="M92" s="19">
        <v>76.209999999999994</v>
      </c>
    </row>
    <row r="93" spans="1:13" ht="21.4" customHeight="1" x14ac:dyDescent="0.2">
      <c r="A93" s="45" t="s">
        <v>422</v>
      </c>
      <c r="B93" s="15" t="s">
        <v>324</v>
      </c>
      <c r="C93" s="13"/>
      <c r="D93" s="142" t="s">
        <v>167</v>
      </c>
      <c r="E93" s="143"/>
      <c r="F93" s="16" t="s">
        <v>168</v>
      </c>
      <c r="G93" s="17">
        <v>17.75</v>
      </c>
      <c r="H93" s="144">
        <v>3.55</v>
      </c>
      <c r="I93" s="145"/>
      <c r="J93" s="18">
        <v>4.37</v>
      </c>
      <c r="K93" s="18">
        <v>63.08</v>
      </c>
      <c r="L93" s="18">
        <v>77.5</v>
      </c>
      <c r="M93" s="19">
        <v>140.58000000000001</v>
      </c>
    </row>
    <row r="94" spans="1:13" ht="21.4" customHeight="1" x14ac:dyDescent="0.2">
      <c r="A94" s="45" t="s">
        <v>423</v>
      </c>
      <c r="B94" s="15" t="s">
        <v>325</v>
      </c>
      <c r="C94" s="13"/>
      <c r="D94" s="142" t="s">
        <v>169</v>
      </c>
      <c r="E94" s="143"/>
      <c r="F94" s="16" t="s">
        <v>170</v>
      </c>
      <c r="G94" s="17">
        <v>17.75</v>
      </c>
      <c r="H94" s="144">
        <v>6.44</v>
      </c>
      <c r="I94" s="145"/>
      <c r="J94" s="18">
        <v>5.34</v>
      </c>
      <c r="K94" s="18">
        <v>114.27</v>
      </c>
      <c r="L94" s="18">
        <v>94.82</v>
      </c>
      <c r="M94" s="19">
        <v>209.1</v>
      </c>
    </row>
    <row r="95" spans="1:13" ht="21.4" customHeight="1" x14ac:dyDescent="0.2">
      <c r="A95" s="45" t="s">
        <v>424</v>
      </c>
      <c r="B95" s="15" t="s">
        <v>326</v>
      </c>
      <c r="C95" s="13"/>
      <c r="D95" s="142" t="s">
        <v>171</v>
      </c>
      <c r="E95" s="143"/>
      <c r="F95" s="16" t="s">
        <v>172</v>
      </c>
      <c r="G95" s="17">
        <v>7.28</v>
      </c>
      <c r="H95" s="144">
        <v>8.2200000000000006</v>
      </c>
      <c r="I95" s="145"/>
      <c r="J95" s="18">
        <v>7.28</v>
      </c>
      <c r="K95" s="18">
        <v>59.83</v>
      </c>
      <c r="L95" s="18">
        <v>53.01</v>
      </c>
      <c r="M95" s="19">
        <v>112.84</v>
      </c>
    </row>
    <row r="96" spans="1:13" ht="30.6" customHeight="1" x14ac:dyDescent="0.2">
      <c r="A96" s="45" t="s">
        <v>425</v>
      </c>
      <c r="B96" s="15" t="s">
        <v>327</v>
      </c>
      <c r="C96" s="13"/>
      <c r="D96" s="142" t="s">
        <v>173</v>
      </c>
      <c r="E96" s="143"/>
      <c r="F96" s="16" t="s">
        <v>174</v>
      </c>
      <c r="G96" s="17">
        <v>1</v>
      </c>
      <c r="H96" s="144">
        <v>293.62</v>
      </c>
      <c r="I96" s="145"/>
      <c r="J96" s="18"/>
      <c r="K96" s="18">
        <v>293.62</v>
      </c>
      <c r="L96" s="18"/>
      <c r="M96" s="19">
        <v>293.62</v>
      </c>
    </row>
    <row r="97" spans="1:13" ht="30.6" customHeight="1" x14ac:dyDescent="0.2">
      <c r="A97" s="45" t="s">
        <v>426</v>
      </c>
      <c r="B97" s="15" t="s">
        <v>328</v>
      </c>
      <c r="C97" s="13"/>
      <c r="D97" s="142" t="s">
        <v>175</v>
      </c>
      <c r="E97" s="143"/>
      <c r="F97" s="16" t="s">
        <v>176</v>
      </c>
      <c r="G97" s="17">
        <v>2</v>
      </c>
      <c r="H97" s="144">
        <v>83.52</v>
      </c>
      <c r="I97" s="145"/>
      <c r="J97" s="18">
        <v>12.68</v>
      </c>
      <c r="K97" s="18">
        <v>167.05</v>
      </c>
      <c r="L97" s="18">
        <v>25.35</v>
      </c>
      <c r="M97" s="19">
        <v>192.4</v>
      </c>
    </row>
    <row r="98" spans="1:13" ht="30.6" customHeight="1" x14ac:dyDescent="0.2">
      <c r="A98" s="45" t="s">
        <v>427</v>
      </c>
      <c r="B98" s="15" t="s">
        <v>329</v>
      </c>
      <c r="C98" s="13"/>
      <c r="D98" s="142" t="s">
        <v>177</v>
      </c>
      <c r="E98" s="143"/>
      <c r="F98" s="16" t="s">
        <v>178</v>
      </c>
      <c r="G98" s="17">
        <v>1</v>
      </c>
      <c r="H98" s="144">
        <v>40.03</v>
      </c>
      <c r="I98" s="145"/>
      <c r="J98" s="18">
        <v>16.489999999999998</v>
      </c>
      <c r="K98" s="18">
        <v>40.03</v>
      </c>
      <c r="L98" s="18">
        <v>16.489999999999998</v>
      </c>
      <c r="M98" s="19">
        <v>56.52</v>
      </c>
    </row>
    <row r="99" spans="1:13" ht="21.4" customHeight="1" x14ac:dyDescent="0.2">
      <c r="A99" s="45" t="s">
        <v>428</v>
      </c>
      <c r="B99" s="15" t="s">
        <v>330</v>
      </c>
      <c r="C99" s="13"/>
      <c r="D99" s="142" t="s">
        <v>179</v>
      </c>
      <c r="E99" s="143"/>
      <c r="F99" s="16" t="s">
        <v>180</v>
      </c>
      <c r="G99" s="17">
        <v>1</v>
      </c>
      <c r="H99" s="144">
        <v>153.11000000000001</v>
      </c>
      <c r="I99" s="145"/>
      <c r="J99" s="18">
        <v>48.59</v>
      </c>
      <c r="K99" s="18">
        <v>153.11000000000001</v>
      </c>
      <c r="L99" s="18">
        <v>48.59</v>
      </c>
      <c r="M99" s="19">
        <v>201.7</v>
      </c>
    </row>
    <row r="100" spans="1:13" ht="49.15" customHeight="1" x14ac:dyDescent="0.2">
      <c r="A100" s="45" t="s">
        <v>429</v>
      </c>
      <c r="B100" s="15" t="s">
        <v>331</v>
      </c>
      <c r="C100" s="13"/>
      <c r="D100" s="142" t="s">
        <v>181</v>
      </c>
      <c r="E100" s="143"/>
      <c r="F100" s="16" t="s">
        <v>182</v>
      </c>
      <c r="G100" s="17">
        <v>2</v>
      </c>
      <c r="H100" s="144">
        <v>50.44</v>
      </c>
      <c r="I100" s="145"/>
      <c r="J100" s="18">
        <v>57.85</v>
      </c>
      <c r="K100" s="18">
        <v>100.88</v>
      </c>
      <c r="L100" s="18">
        <v>115.7</v>
      </c>
      <c r="M100" s="19">
        <v>216.58</v>
      </c>
    </row>
    <row r="101" spans="1:13" ht="21.4" customHeight="1" x14ac:dyDescent="0.2">
      <c r="A101" s="45" t="s">
        <v>430</v>
      </c>
      <c r="B101" s="15" t="s">
        <v>332</v>
      </c>
      <c r="C101" s="13"/>
      <c r="D101" s="142" t="s">
        <v>183</v>
      </c>
      <c r="E101" s="143"/>
      <c r="F101" s="16" t="s">
        <v>184</v>
      </c>
      <c r="G101" s="17">
        <v>1</v>
      </c>
      <c r="H101" s="144">
        <v>159.85</v>
      </c>
      <c r="I101" s="145"/>
      <c r="J101" s="18">
        <v>47.99</v>
      </c>
      <c r="K101" s="18">
        <v>159.85</v>
      </c>
      <c r="L101" s="18">
        <v>47.99</v>
      </c>
      <c r="M101" s="19">
        <v>207.84</v>
      </c>
    </row>
    <row r="102" spans="1:13" ht="30.6" customHeight="1" x14ac:dyDescent="0.2">
      <c r="A102" s="45" t="s">
        <v>431</v>
      </c>
      <c r="B102" s="15" t="s">
        <v>333</v>
      </c>
      <c r="C102" s="13"/>
      <c r="D102" s="142" t="s">
        <v>185</v>
      </c>
      <c r="E102" s="143"/>
      <c r="F102" s="16" t="s">
        <v>186</v>
      </c>
      <c r="G102" s="17">
        <v>7.5</v>
      </c>
      <c r="H102" s="144">
        <v>317.63</v>
      </c>
      <c r="I102" s="145"/>
      <c r="J102" s="18">
        <v>45.74</v>
      </c>
      <c r="K102" s="18">
        <v>2382.23</v>
      </c>
      <c r="L102" s="18">
        <v>343.04</v>
      </c>
      <c r="M102" s="19">
        <v>2725.28</v>
      </c>
    </row>
    <row r="103" spans="1:13" ht="21.4" customHeight="1" x14ac:dyDescent="0.2">
      <c r="A103" s="45" t="s">
        <v>432</v>
      </c>
      <c r="B103" s="15" t="s">
        <v>334</v>
      </c>
      <c r="C103" s="13"/>
      <c r="D103" s="142" t="s">
        <v>187</v>
      </c>
      <c r="E103" s="143"/>
      <c r="F103" s="16" t="s">
        <v>188</v>
      </c>
      <c r="G103" s="17">
        <v>1</v>
      </c>
      <c r="H103" s="144">
        <v>293.57</v>
      </c>
      <c r="I103" s="145"/>
      <c r="J103" s="18">
        <v>81.93</v>
      </c>
      <c r="K103" s="18">
        <v>293.57</v>
      </c>
      <c r="L103" s="18">
        <v>81.93</v>
      </c>
      <c r="M103" s="19">
        <v>375.5</v>
      </c>
    </row>
    <row r="104" spans="1:13" ht="21.4" customHeight="1" x14ac:dyDescent="0.2">
      <c r="A104" s="45" t="s">
        <v>433</v>
      </c>
      <c r="B104" s="15" t="s">
        <v>335</v>
      </c>
      <c r="C104" s="13"/>
      <c r="D104" s="142" t="s">
        <v>189</v>
      </c>
      <c r="E104" s="143"/>
      <c r="F104" s="16" t="s">
        <v>190</v>
      </c>
      <c r="G104" s="17">
        <v>2</v>
      </c>
      <c r="H104" s="144">
        <v>58.49</v>
      </c>
      <c r="I104" s="145"/>
      <c r="J104" s="18">
        <v>15.46</v>
      </c>
      <c r="K104" s="18">
        <v>116.99</v>
      </c>
      <c r="L104" s="18">
        <v>30.91</v>
      </c>
      <c r="M104" s="19">
        <v>147.9</v>
      </c>
    </row>
    <row r="105" spans="1:13" ht="21.4" customHeight="1" x14ac:dyDescent="0.2">
      <c r="A105" s="45" t="s">
        <v>434</v>
      </c>
      <c r="B105" s="15" t="s">
        <v>336</v>
      </c>
      <c r="C105" s="13"/>
      <c r="D105" s="142" t="s">
        <v>191</v>
      </c>
      <c r="E105" s="143"/>
      <c r="F105" s="16" t="s">
        <v>192</v>
      </c>
      <c r="G105" s="17">
        <v>29.13</v>
      </c>
      <c r="H105" s="144">
        <v>4.26</v>
      </c>
      <c r="I105" s="145"/>
      <c r="J105" s="18">
        <v>10.15</v>
      </c>
      <c r="K105" s="18">
        <v>124.21</v>
      </c>
      <c r="L105" s="18">
        <v>295.55</v>
      </c>
      <c r="M105" s="19">
        <v>419.76</v>
      </c>
    </row>
    <row r="106" spans="1:13" ht="21.4" customHeight="1" x14ac:dyDescent="0.2">
      <c r="A106" s="45" t="s">
        <v>435</v>
      </c>
      <c r="B106" s="15" t="s">
        <v>337</v>
      </c>
      <c r="C106" s="13"/>
      <c r="D106" s="142" t="s">
        <v>193</v>
      </c>
      <c r="E106" s="143"/>
      <c r="F106" s="16" t="s">
        <v>194</v>
      </c>
      <c r="G106" s="17">
        <v>17.75</v>
      </c>
      <c r="H106" s="144">
        <v>11.4</v>
      </c>
      <c r="I106" s="145"/>
      <c r="J106" s="18">
        <v>12.68</v>
      </c>
      <c r="K106" s="18">
        <v>202.39</v>
      </c>
      <c r="L106" s="18">
        <v>225.03</v>
      </c>
      <c r="M106" s="19">
        <v>427.42</v>
      </c>
    </row>
    <row r="107" spans="1:13" ht="21.4" customHeight="1" x14ac:dyDescent="0.2">
      <c r="A107" s="45" t="s">
        <v>436</v>
      </c>
      <c r="B107" s="20" t="s">
        <v>339</v>
      </c>
      <c r="C107" s="21"/>
      <c r="D107" s="146" t="s">
        <v>195</v>
      </c>
      <c r="E107" s="147"/>
      <c r="F107" s="22" t="s">
        <v>196</v>
      </c>
      <c r="G107" s="23">
        <v>1</v>
      </c>
      <c r="H107" s="148">
        <v>25.19</v>
      </c>
      <c r="I107" s="149"/>
      <c r="J107" s="24">
        <v>9.09</v>
      </c>
      <c r="K107" s="24">
        <v>25.19</v>
      </c>
      <c r="L107" s="24">
        <v>9.09</v>
      </c>
      <c r="M107" s="25">
        <v>34.28</v>
      </c>
    </row>
    <row r="108" spans="1:13" ht="17.850000000000001" customHeight="1" x14ac:dyDescent="0.2">
      <c r="B108" s="26"/>
      <c r="C108" s="150" t="s">
        <v>197</v>
      </c>
      <c r="D108" s="151"/>
      <c r="E108" s="152"/>
      <c r="F108" s="26"/>
      <c r="G108" s="26"/>
      <c r="H108" s="27"/>
      <c r="I108" s="28"/>
      <c r="J108" s="26"/>
      <c r="K108" s="30">
        <v>5465.34</v>
      </c>
      <c r="L108" s="30">
        <v>1955.88</v>
      </c>
      <c r="M108" s="32">
        <v>7421.22</v>
      </c>
    </row>
    <row r="109" spans="1:13" ht="17.850000000000001" customHeight="1" x14ac:dyDescent="0.2">
      <c r="A109" s="45">
        <v>10</v>
      </c>
      <c r="B109" s="33" t="s">
        <v>198</v>
      </c>
      <c r="C109" s="153" t="s">
        <v>199</v>
      </c>
      <c r="D109" s="154"/>
      <c r="E109" s="155"/>
      <c r="F109" s="3"/>
      <c r="G109" s="3"/>
      <c r="H109" s="4"/>
      <c r="I109" s="6"/>
      <c r="J109" s="3"/>
      <c r="K109" s="3"/>
      <c r="L109" s="3"/>
      <c r="M109" s="3"/>
    </row>
    <row r="110" spans="1:13" ht="21.4" customHeight="1" x14ac:dyDescent="0.2">
      <c r="A110" s="45" t="s">
        <v>437</v>
      </c>
      <c r="B110" s="15" t="s">
        <v>338</v>
      </c>
      <c r="C110" s="13"/>
      <c r="D110" s="142" t="s">
        <v>200</v>
      </c>
      <c r="E110" s="143"/>
      <c r="F110" s="16" t="s">
        <v>201</v>
      </c>
      <c r="G110" s="17">
        <v>99.6</v>
      </c>
      <c r="H110" s="144">
        <v>1.22</v>
      </c>
      <c r="I110" s="145"/>
      <c r="J110" s="18">
        <v>2.48</v>
      </c>
      <c r="K110" s="18">
        <v>121.01</v>
      </c>
      <c r="L110" s="18">
        <v>246.51</v>
      </c>
      <c r="M110" s="19">
        <v>367.52</v>
      </c>
    </row>
    <row r="111" spans="1:13" ht="21.4" customHeight="1" x14ac:dyDescent="0.2">
      <c r="A111" s="45" t="s">
        <v>438</v>
      </c>
      <c r="B111" s="15" t="s">
        <v>340</v>
      </c>
      <c r="C111" s="13"/>
      <c r="D111" s="142" t="s">
        <v>202</v>
      </c>
      <c r="E111" s="143"/>
      <c r="F111" s="16" t="s">
        <v>203</v>
      </c>
      <c r="G111" s="17">
        <v>99.6</v>
      </c>
      <c r="H111" s="144">
        <v>6.01</v>
      </c>
      <c r="I111" s="145"/>
      <c r="J111" s="18">
        <v>17.28</v>
      </c>
      <c r="K111" s="18">
        <v>598.1</v>
      </c>
      <c r="L111" s="18">
        <v>1720.59</v>
      </c>
      <c r="M111" s="19">
        <v>2318.69</v>
      </c>
    </row>
    <row r="112" spans="1:13" ht="21.4" customHeight="1" x14ac:dyDescent="0.2">
      <c r="A112" s="45" t="s">
        <v>439</v>
      </c>
      <c r="B112" s="20" t="s">
        <v>341</v>
      </c>
      <c r="C112" s="21"/>
      <c r="D112" s="146" t="s">
        <v>204</v>
      </c>
      <c r="E112" s="147"/>
      <c r="F112" s="22" t="s">
        <v>205</v>
      </c>
      <c r="G112" s="23">
        <v>49.8</v>
      </c>
      <c r="H112" s="148">
        <v>22.74</v>
      </c>
      <c r="I112" s="149"/>
      <c r="J112" s="24">
        <v>7.07</v>
      </c>
      <c r="K112" s="24">
        <v>1132.55</v>
      </c>
      <c r="L112" s="24">
        <v>351.99</v>
      </c>
      <c r="M112" s="25">
        <v>1484.54</v>
      </c>
    </row>
    <row r="113" spans="1:13" ht="17.850000000000001" customHeight="1" x14ac:dyDescent="0.2">
      <c r="A113" s="45" t="s">
        <v>440</v>
      </c>
      <c r="B113" s="26"/>
      <c r="C113" s="150" t="s">
        <v>206</v>
      </c>
      <c r="D113" s="151"/>
      <c r="E113" s="152"/>
      <c r="F113" s="26"/>
      <c r="G113" s="26"/>
      <c r="H113" s="27"/>
      <c r="I113" s="28"/>
      <c r="J113" s="26"/>
      <c r="K113" s="30">
        <v>1851.66</v>
      </c>
      <c r="L113" s="30">
        <v>2319.09</v>
      </c>
      <c r="M113" s="32">
        <v>4170.75</v>
      </c>
    </row>
    <row r="114" spans="1:13" ht="17.850000000000001" customHeight="1" x14ac:dyDescent="0.2">
      <c r="A114" s="45">
        <v>11</v>
      </c>
      <c r="B114" s="33" t="s">
        <v>207</v>
      </c>
      <c r="C114" s="153" t="s">
        <v>208</v>
      </c>
      <c r="D114" s="154"/>
      <c r="E114" s="155"/>
      <c r="F114" s="3"/>
      <c r="G114" s="3"/>
      <c r="H114" s="4"/>
      <c r="I114" s="6"/>
      <c r="J114" s="3"/>
      <c r="K114" s="3"/>
      <c r="L114" s="3"/>
      <c r="M114" s="3"/>
    </row>
    <row r="115" spans="1:13" ht="30.6" customHeight="1" x14ac:dyDescent="0.2">
      <c r="A115" s="45" t="s">
        <v>441</v>
      </c>
      <c r="B115" s="15" t="s">
        <v>342</v>
      </c>
      <c r="C115" s="13"/>
      <c r="D115" s="142" t="s">
        <v>209</v>
      </c>
      <c r="E115" s="143"/>
      <c r="F115" s="16" t="s">
        <v>210</v>
      </c>
      <c r="G115" s="17">
        <v>10.7</v>
      </c>
      <c r="H115" s="144">
        <v>176.38</v>
      </c>
      <c r="I115" s="145"/>
      <c r="J115" s="18">
        <v>61.86</v>
      </c>
      <c r="K115" s="18">
        <v>1887.23</v>
      </c>
      <c r="L115" s="18">
        <v>661.93</v>
      </c>
      <c r="M115" s="19">
        <v>2549.17</v>
      </c>
    </row>
    <row r="116" spans="1:13" ht="21.4" customHeight="1" x14ac:dyDescent="0.2">
      <c r="A116" s="45" t="s">
        <v>442</v>
      </c>
      <c r="B116" s="15" t="s">
        <v>343</v>
      </c>
      <c r="C116" s="13"/>
      <c r="D116" s="142" t="s">
        <v>211</v>
      </c>
      <c r="E116" s="143"/>
      <c r="F116" s="16" t="s">
        <v>212</v>
      </c>
      <c r="G116" s="17">
        <v>107</v>
      </c>
      <c r="H116" s="144">
        <v>7.9</v>
      </c>
      <c r="I116" s="145"/>
      <c r="J116" s="18">
        <v>8.7799999999999994</v>
      </c>
      <c r="K116" s="18">
        <v>845.3</v>
      </c>
      <c r="L116" s="18">
        <v>939.46</v>
      </c>
      <c r="M116" s="19">
        <v>1784.76</v>
      </c>
    </row>
    <row r="117" spans="1:13" ht="30.6" customHeight="1" x14ac:dyDescent="0.2">
      <c r="A117" s="45" t="s">
        <v>443</v>
      </c>
      <c r="B117" s="15" t="s">
        <v>344</v>
      </c>
      <c r="C117" s="13"/>
      <c r="D117" s="142" t="s">
        <v>213</v>
      </c>
      <c r="E117" s="143"/>
      <c r="F117" s="16" t="s">
        <v>214</v>
      </c>
      <c r="G117" s="17">
        <v>23.3</v>
      </c>
      <c r="H117" s="144">
        <v>1.93</v>
      </c>
      <c r="I117" s="145"/>
      <c r="J117" s="18">
        <v>8.09</v>
      </c>
      <c r="K117" s="18">
        <v>44.88</v>
      </c>
      <c r="L117" s="18">
        <v>188.59</v>
      </c>
      <c r="M117" s="19">
        <v>233.47</v>
      </c>
    </row>
    <row r="118" spans="1:13" ht="30.6" customHeight="1" x14ac:dyDescent="0.2">
      <c r="A118" s="45" t="s">
        <v>444</v>
      </c>
      <c r="B118" s="15" t="s">
        <v>483</v>
      </c>
      <c r="C118" s="13"/>
      <c r="D118" s="142" t="s">
        <v>215</v>
      </c>
      <c r="E118" s="143"/>
      <c r="F118" s="16" t="s">
        <v>216</v>
      </c>
      <c r="G118" s="17">
        <v>107</v>
      </c>
      <c r="H118" s="144">
        <v>26.69</v>
      </c>
      <c r="I118" s="145"/>
      <c r="J118" s="18">
        <v>15.42</v>
      </c>
      <c r="K118" s="18">
        <v>2855.83</v>
      </c>
      <c r="L118" s="18">
        <v>1649.94</v>
      </c>
      <c r="M118" s="19">
        <v>4505.7700000000004</v>
      </c>
    </row>
    <row r="119" spans="1:13" ht="21.4" customHeight="1" x14ac:dyDescent="0.2">
      <c r="A119" s="45" t="s">
        <v>445</v>
      </c>
      <c r="B119" s="20" t="s">
        <v>345</v>
      </c>
      <c r="C119" s="21"/>
      <c r="D119" s="146" t="s">
        <v>217</v>
      </c>
      <c r="E119" s="147"/>
      <c r="F119" s="22" t="s">
        <v>218</v>
      </c>
      <c r="G119" s="23">
        <v>32</v>
      </c>
      <c r="H119" s="148">
        <v>51.97</v>
      </c>
      <c r="I119" s="149"/>
      <c r="J119" s="24">
        <v>2.88</v>
      </c>
      <c r="K119" s="24">
        <v>1663.17</v>
      </c>
      <c r="L119" s="24">
        <v>92.03</v>
      </c>
      <c r="M119" s="25">
        <v>1755.2</v>
      </c>
    </row>
    <row r="120" spans="1:13" ht="17.850000000000001" customHeight="1" x14ac:dyDescent="0.2">
      <c r="B120" s="26"/>
      <c r="C120" s="150" t="s">
        <v>219</v>
      </c>
      <c r="D120" s="151"/>
      <c r="E120" s="152"/>
      <c r="F120" s="26"/>
      <c r="G120" s="26"/>
      <c r="H120" s="27"/>
      <c r="I120" s="28"/>
      <c r="J120" s="26"/>
      <c r="K120" s="30">
        <f>K119+K118+K117+K116+K115</f>
        <v>7296.41</v>
      </c>
      <c r="L120" s="30">
        <f>L119+L118+L117+L116+L115</f>
        <v>3531.95</v>
      </c>
      <c r="M120" s="32">
        <f>M115+M116+M117+M118+M119</f>
        <v>10828.370000000003</v>
      </c>
    </row>
    <row r="121" spans="1:13" ht="17.850000000000001" customHeight="1" x14ac:dyDescent="0.2">
      <c r="A121" s="45">
        <v>12</v>
      </c>
      <c r="B121" s="33" t="s">
        <v>220</v>
      </c>
      <c r="C121" s="153" t="s">
        <v>221</v>
      </c>
      <c r="D121" s="154"/>
      <c r="E121" s="155"/>
      <c r="F121" s="3"/>
      <c r="G121" s="3"/>
      <c r="H121" s="4"/>
      <c r="I121" s="6"/>
      <c r="J121" s="3"/>
      <c r="K121" s="3"/>
      <c r="L121" s="3"/>
      <c r="M121" s="3"/>
    </row>
    <row r="122" spans="1:13" ht="15.2" customHeight="1" x14ac:dyDescent="0.2">
      <c r="A122" s="45" t="s">
        <v>446</v>
      </c>
      <c r="B122" s="15" t="s">
        <v>484</v>
      </c>
      <c r="C122" s="13"/>
      <c r="D122" s="142" t="s">
        <v>222</v>
      </c>
      <c r="E122" s="143"/>
      <c r="F122" s="16" t="s">
        <v>223</v>
      </c>
      <c r="G122" s="17">
        <v>1875.91</v>
      </c>
      <c r="H122" s="144">
        <v>0.78</v>
      </c>
      <c r="I122" s="145"/>
      <c r="J122" s="18">
        <v>1.2</v>
      </c>
      <c r="K122" s="18">
        <v>1463.21</v>
      </c>
      <c r="L122" s="18">
        <v>2251.09</v>
      </c>
      <c r="M122" s="19">
        <v>3714.3</v>
      </c>
    </row>
    <row r="123" spans="1:13" ht="21.4" customHeight="1" x14ac:dyDescent="0.2">
      <c r="A123" s="45" t="s">
        <v>447</v>
      </c>
      <c r="B123" s="15" t="s">
        <v>481</v>
      </c>
      <c r="C123" s="13"/>
      <c r="D123" s="142" t="s">
        <v>224</v>
      </c>
      <c r="E123" s="143"/>
      <c r="F123" s="16" t="s">
        <v>225</v>
      </c>
      <c r="G123" s="17">
        <v>1155.43</v>
      </c>
      <c r="H123" s="144">
        <v>2.79</v>
      </c>
      <c r="I123" s="145"/>
      <c r="J123" s="18">
        <v>6.95</v>
      </c>
      <c r="K123" s="18">
        <v>3223.65</v>
      </c>
      <c r="L123" s="18">
        <v>8030.24</v>
      </c>
      <c r="M123" s="19">
        <v>11253.89</v>
      </c>
    </row>
    <row r="124" spans="1:13" ht="21.4" customHeight="1" x14ac:dyDescent="0.2">
      <c r="A124" s="45" t="s">
        <v>448</v>
      </c>
      <c r="B124" s="15" t="s">
        <v>482</v>
      </c>
      <c r="C124" s="13"/>
      <c r="D124" s="142" t="s">
        <v>226</v>
      </c>
      <c r="E124" s="143"/>
      <c r="F124" s="16" t="s">
        <v>227</v>
      </c>
      <c r="G124" s="17">
        <v>676.8</v>
      </c>
      <c r="H124" s="144">
        <v>5.29</v>
      </c>
      <c r="I124" s="145"/>
      <c r="J124" s="18">
        <v>9.32</v>
      </c>
      <c r="K124" s="18">
        <v>3580.27</v>
      </c>
      <c r="L124" s="18">
        <v>6307.78</v>
      </c>
      <c r="M124" s="19">
        <v>9888.0499999999993</v>
      </c>
    </row>
    <row r="125" spans="1:13" ht="21.4" customHeight="1" x14ac:dyDescent="0.2">
      <c r="A125" s="45" t="s">
        <v>449</v>
      </c>
      <c r="B125" s="20" t="s">
        <v>346</v>
      </c>
      <c r="C125" s="21"/>
      <c r="D125" s="146" t="s">
        <v>228</v>
      </c>
      <c r="E125" s="147"/>
      <c r="F125" s="22" t="s">
        <v>229</v>
      </c>
      <c r="G125" s="23">
        <v>43.6</v>
      </c>
      <c r="H125" s="148">
        <v>3.35</v>
      </c>
      <c r="I125" s="149"/>
      <c r="J125" s="24">
        <v>7.9</v>
      </c>
      <c r="K125" s="24">
        <v>145.97</v>
      </c>
      <c r="L125" s="24">
        <v>344.57</v>
      </c>
      <c r="M125" s="25">
        <v>490.5</v>
      </c>
    </row>
    <row r="126" spans="1:13" ht="17.850000000000001" customHeight="1" x14ac:dyDescent="0.2">
      <c r="B126" s="26"/>
      <c r="C126" s="150" t="s">
        <v>230</v>
      </c>
      <c r="D126" s="151"/>
      <c r="E126" s="152"/>
      <c r="F126" s="26"/>
      <c r="G126" s="26"/>
      <c r="H126" s="27"/>
      <c r="I126" s="28"/>
      <c r="J126" s="26"/>
      <c r="K126" s="30">
        <f>K122+K123+K124+K125</f>
        <v>8413.1</v>
      </c>
      <c r="L126" s="30">
        <f>-L122+L123+L124+L125</f>
        <v>12431.5</v>
      </c>
      <c r="M126" s="32">
        <f>M122+M123+M124+M125</f>
        <v>25346.739999999998</v>
      </c>
    </row>
    <row r="127" spans="1:13" ht="17.850000000000001" customHeight="1" x14ac:dyDescent="0.2">
      <c r="A127" s="45">
        <v>13</v>
      </c>
      <c r="B127" s="33" t="s">
        <v>231</v>
      </c>
      <c r="C127" s="153" t="s">
        <v>232</v>
      </c>
      <c r="D127" s="154"/>
      <c r="E127" s="155"/>
      <c r="F127" s="3"/>
      <c r="G127" s="3"/>
      <c r="H127" s="4"/>
      <c r="I127" s="6"/>
      <c r="J127" s="3"/>
      <c r="K127" s="3"/>
      <c r="L127" s="3"/>
      <c r="M127" s="3"/>
    </row>
    <row r="128" spans="1:13" ht="15.2" customHeight="1" x14ac:dyDescent="0.2">
      <c r="A128" s="45" t="s">
        <v>450</v>
      </c>
      <c r="B128" s="15" t="s">
        <v>347</v>
      </c>
      <c r="C128" s="13"/>
      <c r="D128" s="142" t="s">
        <v>233</v>
      </c>
      <c r="E128" s="143"/>
      <c r="F128" s="16" t="s">
        <v>234</v>
      </c>
      <c r="G128" s="17">
        <v>3</v>
      </c>
      <c r="H128" s="144">
        <v>149.19</v>
      </c>
      <c r="I128" s="145"/>
      <c r="J128" s="18">
        <v>36.200000000000003</v>
      </c>
      <c r="K128" s="18">
        <v>447.56</v>
      </c>
      <c r="L128" s="18">
        <v>108.59</v>
      </c>
      <c r="M128" s="19">
        <v>556.14</v>
      </c>
    </row>
    <row r="129" spans="1:13" ht="15.2" customHeight="1" x14ac:dyDescent="0.2">
      <c r="A129" s="45" t="s">
        <v>451</v>
      </c>
      <c r="B129" s="15" t="s">
        <v>348</v>
      </c>
      <c r="C129" s="13"/>
      <c r="D129" s="142" t="s">
        <v>235</v>
      </c>
      <c r="E129" s="143"/>
      <c r="F129" s="16" t="s">
        <v>236</v>
      </c>
      <c r="G129" s="17">
        <v>1.5</v>
      </c>
      <c r="H129" s="144">
        <v>149.24</v>
      </c>
      <c r="I129" s="145"/>
      <c r="J129" s="18">
        <v>36.19</v>
      </c>
      <c r="K129" s="18">
        <v>223.86</v>
      </c>
      <c r="L129" s="18">
        <v>54.29</v>
      </c>
      <c r="M129" s="19">
        <v>278.14999999999998</v>
      </c>
    </row>
    <row r="130" spans="1:13" ht="24.4" customHeight="1" x14ac:dyDescent="0.2">
      <c r="A130" s="45" t="s">
        <v>452</v>
      </c>
      <c r="B130" s="15" t="s">
        <v>349</v>
      </c>
      <c r="C130" s="13"/>
      <c r="D130" s="142" t="s">
        <v>237</v>
      </c>
      <c r="E130" s="143"/>
      <c r="F130" s="16" t="s">
        <v>238</v>
      </c>
      <c r="G130" s="17">
        <v>6</v>
      </c>
      <c r="H130" s="144">
        <v>4008.74</v>
      </c>
      <c r="I130" s="145"/>
      <c r="J130" s="18">
        <v>361.94</v>
      </c>
      <c r="K130" s="18">
        <v>24052.43</v>
      </c>
      <c r="L130" s="18">
        <v>2171.65</v>
      </c>
      <c r="M130" s="19">
        <v>26224.080000000002</v>
      </c>
    </row>
    <row r="131" spans="1:13" ht="15.2" customHeight="1" x14ac:dyDescent="0.2">
      <c r="A131" s="45" t="s">
        <v>453</v>
      </c>
      <c r="B131" s="15" t="s">
        <v>350</v>
      </c>
      <c r="C131" s="13"/>
      <c r="D131" s="142" t="s">
        <v>239</v>
      </c>
      <c r="E131" s="143"/>
      <c r="F131" s="16" t="s">
        <v>240</v>
      </c>
      <c r="G131" s="17">
        <v>371.7</v>
      </c>
      <c r="H131" s="144"/>
      <c r="I131" s="145"/>
      <c r="J131" s="18">
        <v>2.58</v>
      </c>
      <c r="K131" s="18"/>
      <c r="L131" s="18">
        <v>958.99</v>
      </c>
      <c r="M131" s="19">
        <v>958.99</v>
      </c>
    </row>
    <row r="132" spans="1:13" ht="21.4" customHeight="1" x14ac:dyDescent="0.2">
      <c r="A132" s="45" t="s">
        <v>454</v>
      </c>
      <c r="B132" s="15" t="s">
        <v>351</v>
      </c>
      <c r="C132" s="13"/>
      <c r="D132" s="142" t="s">
        <v>241</v>
      </c>
      <c r="E132" s="143"/>
      <c r="F132" s="16" t="s">
        <v>242</v>
      </c>
      <c r="G132" s="17">
        <v>40</v>
      </c>
      <c r="H132" s="144">
        <v>18.8</v>
      </c>
      <c r="I132" s="145"/>
      <c r="J132" s="18">
        <v>29.83</v>
      </c>
      <c r="K132" s="18">
        <v>751.92</v>
      </c>
      <c r="L132" s="18">
        <v>1193.32</v>
      </c>
      <c r="M132" s="19">
        <v>1945.2</v>
      </c>
    </row>
    <row r="133" spans="1:13" ht="21.4" customHeight="1" x14ac:dyDescent="0.2">
      <c r="A133" s="45" t="s">
        <v>455</v>
      </c>
      <c r="B133" s="20" t="s">
        <v>352</v>
      </c>
      <c r="C133" s="21"/>
      <c r="D133" s="146" t="s">
        <v>243</v>
      </c>
      <c r="E133" s="147"/>
      <c r="F133" s="22" t="s">
        <v>244</v>
      </c>
      <c r="G133" s="23">
        <v>39</v>
      </c>
      <c r="H133" s="148">
        <v>133.75</v>
      </c>
      <c r="I133" s="149"/>
      <c r="J133" s="24">
        <v>0.01</v>
      </c>
      <c r="K133" s="24">
        <v>5216.09</v>
      </c>
      <c r="L133" s="24">
        <v>0.2</v>
      </c>
      <c r="M133" s="25">
        <v>5216.25</v>
      </c>
    </row>
    <row r="134" spans="1:13" ht="17.850000000000001" customHeight="1" x14ac:dyDescent="0.2">
      <c r="B134" s="26"/>
      <c r="C134" s="150" t="s">
        <v>245</v>
      </c>
      <c r="D134" s="151"/>
      <c r="E134" s="152"/>
      <c r="F134" s="26"/>
      <c r="G134" s="26"/>
      <c r="H134" s="27"/>
      <c r="I134" s="28"/>
      <c r="J134" s="26"/>
      <c r="K134" s="30">
        <v>30691.86</v>
      </c>
      <c r="L134" s="30">
        <v>4486.95</v>
      </c>
      <c r="M134" s="32">
        <v>35178.81</v>
      </c>
    </row>
    <row r="135" spans="1:13" ht="17.850000000000001" customHeight="1" x14ac:dyDescent="0.2">
      <c r="A135" s="45">
        <v>14</v>
      </c>
      <c r="B135" s="33" t="s">
        <v>246</v>
      </c>
      <c r="C135" s="153" t="s">
        <v>247</v>
      </c>
      <c r="D135" s="154"/>
      <c r="E135" s="155"/>
      <c r="F135" s="3"/>
      <c r="G135" s="3"/>
      <c r="H135" s="4"/>
      <c r="I135" s="6"/>
      <c r="J135" s="3"/>
      <c r="K135" s="3"/>
      <c r="L135" s="3"/>
      <c r="M135" s="3"/>
    </row>
    <row r="136" spans="1:13" ht="21.4" customHeight="1" x14ac:dyDescent="0.2">
      <c r="A136" s="45" t="s">
        <v>456</v>
      </c>
      <c r="B136" s="15" t="s">
        <v>353</v>
      </c>
      <c r="C136" s="13"/>
      <c r="D136" s="142" t="s">
        <v>248</v>
      </c>
      <c r="E136" s="143"/>
      <c r="F136" s="16" t="s">
        <v>249</v>
      </c>
      <c r="G136" s="17">
        <v>13</v>
      </c>
      <c r="H136" s="144">
        <v>7.58</v>
      </c>
      <c r="I136" s="145"/>
      <c r="J136" s="18">
        <v>26.35</v>
      </c>
      <c r="K136" s="18">
        <v>98.55</v>
      </c>
      <c r="L136" s="18">
        <v>342.54</v>
      </c>
      <c r="M136" s="19">
        <v>441.09</v>
      </c>
    </row>
    <row r="137" spans="1:13" ht="21.4" customHeight="1" x14ac:dyDescent="0.2">
      <c r="A137" s="45" t="s">
        <v>457</v>
      </c>
      <c r="B137" s="15" t="s">
        <v>354</v>
      </c>
      <c r="C137" s="13"/>
      <c r="D137" s="142" t="s">
        <v>250</v>
      </c>
      <c r="E137" s="143"/>
      <c r="F137" s="16" t="s">
        <v>251</v>
      </c>
      <c r="G137" s="17">
        <v>221.91</v>
      </c>
      <c r="H137" s="144">
        <v>0.7</v>
      </c>
      <c r="I137" s="145"/>
      <c r="J137" s="18">
        <v>1.99</v>
      </c>
      <c r="K137" s="18">
        <v>155.34</v>
      </c>
      <c r="L137" s="18">
        <v>441.6</v>
      </c>
      <c r="M137" s="19">
        <v>596.94000000000005</v>
      </c>
    </row>
    <row r="138" spans="1:13" ht="21.4" customHeight="1" x14ac:dyDescent="0.2">
      <c r="A138" s="45" t="s">
        <v>458</v>
      </c>
      <c r="B138" s="15" t="s">
        <v>460</v>
      </c>
      <c r="C138" s="13"/>
      <c r="D138" s="142" t="s">
        <v>252</v>
      </c>
      <c r="E138" s="143"/>
      <c r="F138" s="16" t="s">
        <v>253</v>
      </c>
      <c r="G138" s="17">
        <v>5</v>
      </c>
      <c r="H138" s="144">
        <v>7.28</v>
      </c>
      <c r="I138" s="145"/>
      <c r="J138" s="18">
        <v>9.23</v>
      </c>
      <c r="K138" s="18">
        <v>36.409999999999997</v>
      </c>
      <c r="L138" s="18">
        <v>46.14</v>
      </c>
      <c r="M138" s="19">
        <v>82.55</v>
      </c>
    </row>
    <row r="139" spans="1:13" ht="21.4" customHeight="1" x14ac:dyDescent="0.2">
      <c r="A139" s="45" t="s">
        <v>459</v>
      </c>
      <c r="B139" s="20" t="s">
        <v>461</v>
      </c>
      <c r="C139" s="21"/>
      <c r="D139" s="146" t="s">
        <v>254</v>
      </c>
      <c r="E139" s="147"/>
      <c r="F139" s="22" t="s">
        <v>255</v>
      </c>
      <c r="G139" s="23">
        <v>14</v>
      </c>
      <c r="H139" s="148">
        <v>8.51</v>
      </c>
      <c r="I139" s="149"/>
      <c r="J139" s="24">
        <v>3.99</v>
      </c>
      <c r="K139" s="24">
        <v>119.11</v>
      </c>
      <c r="L139" s="24">
        <v>55.89</v>
      </c>
      <c r="M139" s="25">
        <v>175</v>
      </c>
    </row>
    <row r="140" spans="1:13" ht="18" customHeight="1" x14ac:dyDescent="0.2">
      <c r="B140" s="34"/>
      <c r="C140" s="156" t="s">
        <v>256</v>
      </c>
      <c r="D140" s="157"/>
      <c r="E140" s="158"/>
      <c r="F140" s="34"/>
      <c r="G140" s="34"/>
      <c r="H140" s="35"/>
      <c r="I140" s="36"/>
      <c r="J140" s="34"/>
      <c r="K140" s="37">
        <v>409.41</v>
      </c>
      <c r="L140" s="37">
        <v>886.17</v>
      </c>
      <c r="M140" s="38">
        <v>1295.58</v>
      </c>
    </row>
    <row r="141" spans="1:13" ht="3.2" customHeight="1" x14ac:dyDescent="0.2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</row>
    <row r="142" spans="1:13" ht="17.850000000000001" customHeight="1" x14ac:dyDescent="0.2">
      <c r="B142" s="1"/>
      <c r="C142" s="140" t="s">
        <v>528</v>
      </c>
      <c r="D142" s="140"/>
      <c r="E142" s="140"/>
      <c r="F142" s="1"/>
      <c r="G142" s="1"/>
      <c r="H142" s="1"/>
      <c r="I142" s="1"/>
      <c r="J142" s="1"/>
      <c r="K142" s="29"/>
      <c r="L142" s="29"/>
      <c r="M142" s="31">
        <f>M140+M134+M126+M120+M113+M108+M75+M57+M49+M44+M41+M30+M25+M16</f>
        <v>139019.02000000002</v>
      </c>
    </row>
    <row r="143" spans="1:13" x14ac:dyDescent="0.2">
      <c r="C143" s="140" t="s">
        <v>526</v>
      </c>
      <c r="D143" s="140"/>
      <c r="E143" s="140"/>
      <c r="F143" s="1"/>
      <c r="G143" s="1"/>
      <c r="H143" s="1"/>
      <c r="I143" s="1"/>
      <c r="J143" s="1"/>
      <c r="K143" s="29"/>
      <c r="L143" s="29"/>
      <c r="M143" s="31">
        <f>M142*'BDI NORMAL'!F22/100</f>
        <v>32852.877885585796</v>
      </c>
    </row>
    <row r="144" spans="1:13" x14ac:dyDescent="0.2">
      <c r="C144" s="140" t="s">
        <v>527</v>
      </c>
      <c r="D144" s="140"/>
      <c r="E144" s="140"/>
      <c r="F144" s="1"/>
      <c r="G144" s="1"/>
      <c r="H144" s="1"/>
      <c r="I144" s="1"/>
      <c r="J144" s="1"/>
      <c r="K144" s="29"/>
      <c r="L144" s="29"/>
      <c r="M144" s="229">
        <f>M142+M143</f>
        <v>171871.89788558581</v>
      </c>
    </row>
  </sheetData>
  <mergeCells count="241">
    <mergeCell ref="C143:E143"/>
    <mergeCell ref="C144:E144"/>
    <mergeCell ref="C140:E140"/>
    <mergeCell ref="C142:E142"/>
    <mergeCell ref="C135:E135"/>
    <mergeCell ref="D136:E136"/>
    <mergeCell ref="H136:I136"/>
    <mergeCell ref="D137:E137"/>
    <mergeCell ref="H137:I137"/>
    <mergeCell ref="D138:E138"/>
    <mergeCell ref="H138:I138"/>
    <mergeCell ref="D139:E139"/>
    <mergeCell ref="H139:I139"/>
    <mergeCell ref="D130:E130"/>
    <mergeCell ref="H130:I130"/>
    <mergeCell ref="D131:E131"/>
    <mergeCell ref="H131:I131"/>
    <mergeCell ref="D132:E132"/>
    <mergeCell ref="H132:I132"/>
    <mergeCell ref="D133:E133"/>
    <mergeCell ref="H133:I133"/>
    <mergeCell ref="C134:E134"/>
    <mergeCell ref="D124:E124"/>
    <mergeCell ref="H124:I124"/>
    <mergeCell ref="D125:E125"/>
    <mergeCell ref="H125:I125"/>
    <mergeCell ref="C126:E126"/>
    <mergeCell ref="C127:E127"/>
    <mergeCell ref="D128:E128"/>
    <mergeCell ref="H128:I128"/>
    <mergeCell ref="D129:E129"/>
    <mergeCell ref="H129:I129"/>
    <mergeCell ref="D118:E118"/>
    <mergeCell ref="H118:I118"/>
    <mergeCell ref="D119:E119"/>
    <mergeCell ref="H119:I119"/>
    <mergeCell ref="C120:E120"/>
    <mergeCell ref="C121:E121"/>
    <mergeCell ref="D122:E122"/>
    <mergeCell ref="H122:I122"/>
    <mergeCell ref="D123:E123"/>
    <mergeCell ref="H123:I123"/>
    <mergeCell ref="D112:E112"/>
    <mergeCell ref="H112:I112"/>
    <mergeCell ref="C113:E113"/>
    <mergeCell ref="C114:E114"/>
    <mergeCell ref="D115:E115"/>
    <mergeCell ref="H115:I115"/>
    <mergeCell ref="D116:E116"/>
    <mergeCell ref="H116:I116"/>
    <mergeCell ref="D117:E117"/>
    <mergeCell ref="H117:I117"/>
    <mergeCell ref="D106:E106"/>
    <mergeCell ref="H106:I106"/>
    <mergeCell ref="D107:E107"/>
    <mergeCell ref="H107:I107"/>
    <mergeCell ref="C108:E108"/>
    <mergeCell ref="C109:E109"/>
    <mergeCell ref="D110:E110"/>
    <mergeCell ref="H110:I110"/>
    <mergeCell ref="D111:E111"/>
    <mergeCell ref="H111:I111"/>
    <mergeCell ref="D101:E101"/>
    <mergeCell ref="H101:I101"/>
    <mergeCell ref="D102:E102"/>
    <mergeCell ref="H102:I102"/>
    <mergeCell ref="D103:E103"/>
    <mergeCell ref="H103:I103"/>
    <mergeCell ref="D104:E104"/>
    <mergeCell ref="H104:I104"/>
    <mergeCell ref="D105:E105"/>
    <mergeCell ref="H105:I105"/>
    <mergeCell ref="D96:E96"/>
    <mergeCell ref="H96:I96"/>
    <mergeCell ref="D97:E97"/>
    <mergeCell ref="H97:I97"/>
    <mergeCell ref="D98:E98"/>
    <mergeCell ref="H98:I98"/>
    <mergeCell ref="D99:E99"/>
    <mergeCell ref="H99:I99"/>
    <mergeCell ref="D100:E100"/>
    <mergeCell ref="H100:I100"/>
    <mergeCell ref="D91:E91"/>
    <mergeCell ref="H91:I91"/>
    <mergeCell ref="D92:E92"/>
    <mergeCell ref="H92:I92"/>
    <mergeCell ref="D93:E93"/>
    <mergeCell ref="H93:I93"/>
    <mergeCell ref="D94:E94"/>
    <mergeCell ref="H94:I94"/>
    <mergeCell ref="D95:E95"/>
    <mergeCell ref="H95:I95"/>
    <mergeCell ref="D86:E86"/>
    <mergeCell ref="H86:I86"/>
    <mergeCell ref="D87:E87"/>
    <mergeCell ref="H87:I87"/>
    <mergeCell ref="D88:E88"/>
    <mergeCell ref="H88:I88"/>
    <mergeCell ref="D89:E89"/>
    <mergeCell ref="H89:I89"/>
    <mergeCell ref="D90:E90"/>
    <mergeCell ref="H90:I90"/>
    <mergeCell ref="D81:E81"/>
    <mergeCell ref="H81:I81"/>
    <mergeCell ref="D82:E82"/>
    <mergeCell ref="H82:I82"/>
    <mergeCell ref="D83:E83"/>
    <mergeCell ref="H83:I83"/>
    <mergeCell ref="D84:E84"/>
    <mergeCell ref="H84:I84"/>
    <mergeCell ref="D85:E85"/>
    <mergeCell ref="H85:I85"/>
    <mergeCell ref="C75:E75"/>
    <mergeCell ref="C76:E76"/>
    <mergeCell ref="D77:E77"/>
    <mergeCell ref="H77:I77"/>
    <mergeCell ref="D78:E78"/>
    <mergeCell ref="H78:I78"/>
    <mergeCell ref="D79:E79"/>
    <mergeCell ref="H79:I79"/>
    <mergeCell ref="D80:E80"/>
    <mergeCell ref="H80:I80"/>
    <mergeCell ref="D70:E70"/>
    <mergeCell ref="H70:I70"/>
    <mergeCell ref="D71:E71"/>
    <mergeCell ref="H71:I71"/>
    <mergeCell ref="D72:E72"/>
    <mergeCell ref="H72:I72"/>
    <mergeCell ref="D73:E73"/>
    <mergeCell ref="H73:I73"/>
    <mergeCell ref="D74:E74"/>
    <mergeCell ref="H74:I74"/>
    <mergeCell ref="D65:E65"/>
    <mergeCell ref="H65:I65"/>
    <mergeCell ref="D66:E66"/>
    <mergeCell ref="H66:I66"/>
    <mergeCell ref="D67:E67"/>
    <mergeCell ref="H67:I67"/>
    <mergeCell ref="D68:E68"/>
    <mergeCell ref="H68:I68"/>
    <mergeCell ref="D69:E69"/>
    <mergeCell ref="H69:I69"/>
    <mergeCell ref="D60:E60"/>
    <mergeCell ref="H60:I60"/>
    <mergeCell ref="D61:E61"/>
    <mergeCell ref="H61:I61"/>
    <mergeCell ref="D62:E62"/>
    <mergeCell ref="H62:I62"/>
    <mergeCell ref="D63:E63"/>
    <mergeCell ref="H63:I63"/>
    <mergeCell ref="D64:E64"/>
    <mergeCell ref="H64:I64"/>
    <mergeCell ref="D54:E54"/>
    <mergeCell ref="H54:I54"/>
    <mergeCell ref="D55:E55"/>
    <mergeCell ref="H55:I55"/>
    <mergeCell ref="D56:E56"/>
    <mergeCell ref="H56:I56"/>
    <mergeCell ref="C57:E57"/>
    <mergeCell ref="C58:E58"/>
    <mergeCell ref="D59:E59"/>
    <mergeCell ref="H59:I59"/>
    <mergeCell ref="D48:E48"/>
    <mergeCell ref="H48:I48"/>
    <mergeCell ref="C49:E49"/>
    <mergeCell ref="C50:E50"/>
    <mergeCell ref="D51:E51"/>
    <mergeCell ref="H51:I51"/>
    <mergeCell ref="D52:E52"/>
    <mergeCell ref="H52:I52"/>
    <mergeCell ref="D53:E53"/>
    <mergeCell ref="H53:I53"/>
    <mergeCell ref="C41:E41"/>
    <mergeCell ref="C42:E42"/>
    <mergeCell ref="D43:E43"/>
    <mergeCell ref="H43:I43"/>
    <mergeCell ref="C44:E44"/>
    <mergeCell ref="C45:E45"/>
    <mergeCell ref="D46:E46"/>
    <mergeCell ref="H46:I46"/>
    <mergeCell ref="D47:E47"/>
    <mergeCell ref="H47:I47"/>
    <mergeCell ref="D36:E36"/>
    <mergeCell ref="H36:I36"/>
    <mergeCell ref="D37:E37"/>
    <mergeCell ref="H37:I37"/>
    <mergeCell ref="D38:E38"/>
    <mergeCell ref="H38:I38"/>
    <mergeCell ref="D39:E39"/>
    <mergeCell ref="H39:I39"/>
    <mergeCell ref="D40:E40"/>
    <mergeCell ref="H40:I40"/>
    <mergeCell ref="C30:E30"/>
    <mergeCell ref="C31:E31"/>
    <mergeCell ref="D32:E32"/>
    <mergeCell ref="H32:I32"/>
    <mergeCell ref="D33:E33"/>
    <mergeCell ref="H33:I33"/>
    <mergeCell ref="D34:E34"/>
    <mergeCell ref="H34:I34"/>
    <mergeCell ref="D35:E35"/>
    <mergeCell ref="H35:I35"/>
    <mergeCell ref="D24:E24"/>
    <mergeCell ref="H24:I24"/>
    <mergeCell ref="C25:E25"/>
    <mergeCell ref="C26:E26"/>
    <mergeCell ref="D27:E27"/>
    <mergeCell ref="H27:I27"/>
    <mergeCell ref="D28:E28"/>
    <mergeCell ref="H28:I28"/>
    <mergeCell ref="D29:E29"/>
    <mergeCell ref="H29:I29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13:E13"/>
    <mergeCell ref="H13:I13"/>
    <mergeCell ref="D14:E14"/>
    <mergeCell ref="H14:I14"/>
    <mergeCell ref="D15:E15"/>
    <mergeCell ref="H15:I15"/>
    <mergeCell ref="C16:E16"/>
    <mergeCell ref="C17:E17"/>
    <mergeCell ref="D18:E18"/>
    <mergeCell ref="H18:I18"/>
    <mergeCell ref="B1:H1"/>
    <mergeCell ref="B2:H2"/>
    <mergeCell ref="B3:H3"/>
    <mergeCell ref="B4:H4"/>
    <mergeCell ref="H9:J9"/>
    <mergeCell ref="K9:L9"/>
    <mergeCell ref="C10:E10"/>
    <mergeCell ref="H10:I10"/>
    <mergeCell ref="C12:E12"/>
  </mergeCells>
  <pageMargins left="0.62007900000000005" right="0.472441" top="0.472441" bottom="0.4724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H21" sqref="H21"/>
    </sheetView>
  </sheetViews>
  <sheetFormatPr defaultRowHeight="15" x14ac:dyDescent="0.2"/>
  <cols>
    <col min="5" max="5" width="13" customWidth="1"/>
    <col min="8" max="8" width="10.09765625" bestFit="1" customWidth="1"/>
  </cols>
  <sheetData>
    <row r="1" spans="1:10" ht="18" x14ac:dyDescent="0.2">
      <c r="A1" s="161" t="s">
        <v>462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x14ac:dyDescent="0.2">
      <c r="A2" s="159" t="s">
        <v>463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162" t="s">
        <v>464</v>
      </c>
      <c r="B4" s="162"/>
      <c r="C4" s="162"/>
      <c r="D4" s="162"/>
      <c r="E4" s="162"/>
      <c r="F4" s="163" t="s">
        <v>465</v>
      </c>
      <c r="G4" s="163"/>
      <c r="H4" s="163"/>
      <c r="I4" s="157" t="s">
        <v>466</v>
      </c>
      <c r="J4" s="157"/>
    </row>
    <row r="5" spans="1:10" x14ac:dyDescent="0.2">
      <c r="A5" s="159" t="s">
        <v>467</v>
      </c>
      <c r="B5" s="159"/>
      <c r="C5" s="159"/>
      <c r="D5" s="159"/>
      <c r="E5" s="159"/>
      <c r="F5" s="160">
        <v>1441.63</v>
      </c>
      <c r="G5" s="160"/>
      <c r="H5" s="160"/>
      <c r="I5" s="47">
        <v>1.01</v>
      </c>
      <c r="J5" s="41"/>
    </row>
    <row r="6" spans="1:10" x14ac:dyDescent="0.2">
      <c r="A6" s="159" t="s">
        <v>468</v>
      </c>
      <c r="B6" s="159"/>
      <c r="C6" s="159"/>
      <c r="D6" s="159"/>
      <c r="E6" s="159"/>
      <c r="F6" s="160">
        <v>2760.54</v>
      </c>
      <c r="G6" s="160"/>
      <c r="H6" s="160"/>
      <c r="I6" s="47">
        <v>1.94</v>
      </c>
      <c r="J6" s="1"/>
    </row>
    <row r="7" spans="1:10" x14ac:dyDescent="0.2">
      <c r="A7" s="159" t="s">
        <v>469</v>
      </c>
      <c r="B7" s="159"/>
      <c r="C7" s="159"/>
      <c r="D7" s="159"/>
      <c r="E7" s="159"/>
      <c r="F7" s="160">
        <v>294.73</v>
      </c>
      <c r="G7" s="160"/>
      <c r="H7" s="160"/>
      <c r="I7" s="47">
        <v>0.21</v>
      </c>
      <c r="J7" s="1"/>
    </row>
    <row r="8" spans="1:10" x14ac:dyDescent="0.2">
      <c r="A8" s="159" t="s">
        <v>470</v>
      </c>
      <c r="B8" s="159"/>
      <c r="C8" s="159"/>
      <c r="D8" s="159"/>
      <c r="E8" s="159"/>
      <c r="F8" s="160">
        <v>8991.42</v>
      </c>
      <c r="G8" s="160"/>
      <c r="H8" s="160"/>
      <c r="I8" s="47">
        <v>6.31</v>
      </c>
      <c r="J8" s="1"/>
    </row>
    <row r="9" spans="1:10" x14ac:dyDescent="0.2">
      <c r="A9" s="159" t="s">
        <v>471</v>
      </c>
      <c r="B9" s="159"/>
      <c r="C9" s="159"/>
      <c r="D9" s="159"/>
      <c r="E9" s="159"/>
      <c r="F9" s="160">
        <v>437.91</v>
      </c>
      <c r="G9" s="160"/>
      <c r="H9" s="160"/>
      <c r="I9" s="47">
        <v>0.31</v>
      </c>
      <c r="J9" s="1"/>
    </row>
    <row r="10" spans="1:10" x14ac:dyDescent="0.2">
      <c r="A10" s="159" t="s">
        <v>472</v>
      </c>
      <c r="B10" s="159"/>
      <c r="C10" s="159"/>
      <c r="D10" s="159"/>
      <c r="E10" s="159"/>
      <c r="F10" s="160">
        <v>6754.41</v>
      </c>
      <c r="G10" s="160"/>
      <c r="H10" s="160"/>
      <c r="I10" s="47">
        <v>4.47</v>
      </c>
      <c r="J10" s="1"/>
    </row>
    <row r="11" spans="1:10" x14ac:dyDescent="0.2">
      <c r="A11" s="159" t="s">
        <v>473</v>
      </c>
      <c r="B11" s="159"/>
      <c r="C11" s="159"/>
      <c r="D11" s="159"/>
      <c r="E11" s="159"/>
      <c r="F11" s="160">
        <v>15617.62</v>
      </c>
      <c r="G11" s="160"/>
      <c r="H11" s="160"/>
      <c r="I11" s="47">
        <v>10.97</v>
      </c>
      <c r="J11" s="1"/>
    </row>
    <row r="12" spans="1:10" x14ac:dyDescent="0.2">
      <c r="A12" s="159" t="s">
        <v>474</v>
      </c>
      <c r="B12" s="159"/>
      <c r="C12" s="159"/>
      <c r="D12" s="159"/>
      <c r="E12" s="159"/>
      <c r="F12" s="160">
        <v>18479.29</v>
      </c>
      <c r="G12" s="160"/>
      <c r="H12" s="160"/>
      <c r="I12" s="47">
        <v>12.73</v>
      </c>
      <c r="J12" s="1"/>
    </row>
    <row r="13" spans="1:10" x14ac:dyDescent="0.2">
      <c r="A13" s="159" t="s">
        <v>475</v>
      </c>
      <c r="B13" s="159"/>
      <c r="C13" s="159"/>
      <c r="D13" s="159"/>
      <c r="E13" s="159"/>
      <c r="F13" s="160">
        <v>7421.22</v>
      </c>
      <c r="G13" s="160"/>
      <c r="H13" s="160"/>
      <c r="I13" s="47">
        <v>5.21</v>
      </c>
      <c r="J13" s="1"/>
    </row>
    <row r="14" spans="1:10" x14ac:dyDescent="0.2">
      <c r="A14" s="159" t="s">
        <v>476</v>
      </c>
      <c r="B14" s="159"/>
      <c r="C14" s="159"/>
      <c r="D14" s="159"/>
      <c r="E14" s="159"/>
      <c r="F14" s="160">
        <v>4170.75</v>
      </c>
      <c r="G14" s="160"/>
      <c r="H14" s="160"/>
      <c r="I14" s="47">
        <v>2.93</v>
      </c>
      <c r="J14" s="1"/>
    </row>
    <row r="15" spans="1:10" x14ac:dyDescent="0.2">
      <c r="A15" s="159" t="s">
        <v>477</v>
      </c>
      <c r="B15" s="159"/>
      <c r="C15" s="159"/>
      <c r="D15" s="159"/>
      <c r="E15" s="159"/>
      <c r="F15" s="160">
        <v>10828.37</v>
      </c>
      <c r="G15" s="160"/>
      <c r="H15" s="160"/>
      <c r="I15" s="47">
        <v>7.8</v>
      </c>
      <c r="J15" s="1"/>
    </row>
    <row r="16" spans="1:10" x14ac:dyDescent="0.2">
      <c r="A16" s="159" t="s">
        <v>478</v>
      </c>
      <c r="B16" s="159"/>
      <c r="C16" s="159"/>
      <c r="D16" s="159"/>
      <c r="E16" s="159"/>
      <c r="F16" s="160">
        <v>25346.74</v>
      </c>
      <c r="G16" s="160"/>
      <c r="H16" s="160"/>
      <c r="I16" s="47">
        <v>20.5</v>
      </c>
      <c r="J16" s="1"/>
    </row>
    <row r="17" spans="1:10" x14ac:dyDescent="0.2">
      <c r="A17" s="159" t="s">
        <v>479</v>
      </c>
      <c r="B17" s="159"/>
      <c r="C17" s="159"/>
      <c r="D17" s="159"/>
      <c r="E17" s="159"/>
      <c r="F17" s="160">
        <v>35178.81</v>
      </c>
      <c r="G17" s="160"/>
      <c r="H17" s="160"/>
      <c r="I17" s="47">
        <v>24.7</v>
      </c>
      <c r="J17" s="1"/>
    </row>
    <row r="18" spans="1:10" x14ac:dyDescent="0.2">
      <c r="A18" s="164" t="s">
        <v>480</v>
      </c>
      <c r="B18" s="164"/>
      <c r="C18" s="164"/>
      <c r="D18" s="164"/>
      <c r="E18" s="164"/>
      <c r="F18" s="165">
        <v>1295.58</v>
      </c>
      <c r="G18" s="165"/>
      <c r="H18" s="165"/>
      <c r="I18" s="48">
        <v>0.91</v>
      </c>
      <c r="J18" s="2"/>
    </row>
    <row r="19" spans="1:10" x14ac:dyDescent="0.2">
      <c r="A19" s="166" t="s">
        <v>486</v>
      </c>
      <c r="B19" s="166"/>
      <c r="C19" s="166"/>
      <c r="D19" s="166"/>
      <c r="E19" s="166"/>
      <c r="F19" s="167">
        <f>SUM(F5:H18)</f>
        <v>139019.01999999999</v>
      </c>
      <c r="G19" s="167"/>
      <c r="H19" s="167"/>
      <c r="I19" s="40"/>
      <c r="J19" s="40"/>
    </row>
    <row r="21" spans="1:10" x14ac:dyDescent="0.2">
      <c r="H21" s="90">
        <f>SUM(F5:H18)</f>
        <v>139019.01999999999</v>
      </c>
    </row>
  </sheetData>
  <mergeCells count="35">
    <mergeCell ref="A18:E18"/>
    <mergeCell ref="F18:H18"/>
    <mergeCell ref="A19:E19"/>
    <mergeCell ref="F19:H19"/>
    <mergeCell ref="A15:E15"/>
    <mergeCell ref="F15:H15"/>
    <mergeCell ref="A16:E16"/>
    <mergeCell ref="F16:H16"/>
    <mergeCell ref="A17:E17"/>
    <mergeCell ref="F17:H17"/>
    <mergeCell ref="A12:E12"/>
    <mergeCell ref="F12:H12"/>
    <mergeCell ref="A13:E13"/>
    <mergeCell ref="F13:H13"/>
    <mergeCell ref="A14:E14"/>
    <mergeCell ref="F14:H14"/>
    <mergeCell ref="A9:E9"/>
    <mergeCell ref="F9:H9"/>
    <mergeCell ref="A10:E10"/>
    <mergeCell ref="F10:H10"/>
    <mergeCell ref="A11:E11"/>
    <mergeCell ref="F11:H11"/>
    <mergeCell ref="A6:E6"/>
    <mergeCell ref="F6:H6"/>
    <mergeCell ref="A7:E7"/>
    <mergeCell ref="F7:H7"/>
    <mergeCell ref="A8:E8"/>
    <mergeCell ref="F8:H8"/>
    <mergeCell ref="A5:E5"/>
    <mergeCell ref="F5:H5"/>
    <mergeCell ref="A1:J1"/>
    <mergeCell ref="A2:J2"/>
    <mergeCell ref="A4:E4"/>
    <mergeCell ref="F4:H4"/>
    <mergeCell ref="I4:J4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B10" workbookViewId="0">
      <selection activeCell="L25" sqref="L25"/>
    </sheetView>
  </sheetViews>
  <sheetFormatPr defaultRowHeight="15" x14ac:dyDescent="0.2"/>
  <cols>
    <col min="2" max="2" width="6.8984375" customWidth="1"/>
    <col min="3" max="3" width="22.8984375" customWidth="1"/>
    <col min="4" max="4" width="13.19921875" bestFit="1" customWidth="1"/>
    <col min="6" max="6" width="16.5" customWidth="1"/>
    <col min="7" max="7" width="9.09765625" bestFit="1" customWidth="1"/>
    <col min="9" max="9" width="11.5" bestFit="1" customWidth="1"/>
    <col min="11" max="11" width="10.5" bestFit="1" customWidth="1"/>
  </cols>
  <sheetData>
    <row r="1" spans="1:12" x14ac:dyDescent="0.2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30" x14ac:dyDescent="0.2">
      <c r="A3" s="57"/>
      <c r="B3" s="58" t="s">
        <v>487</v>
      </c>
      <c r="C3" s="59" t="s">
        <v>525</v>
      </c>
      <c r="D3" s="59"/>
      <c r="E3" s="59"/>
      <c r="F3" s="59"/>
      <c r="G3" s="57"/>
      <c r="H3" s="57"/>
      <c r="I3" s="57"/>
      <c r="J3" s="57"/>
      <c r="K3" s="57"/>
      <c r="L3" s="57"/>
    </row>
    <row r="4" spans="1:12" x14ac:dyDescent="0.2">
      <c r="A4" s="57"/>
      <c r="B4" s="60" t="s">
        <v>488</v>
      </c>
      <c r="C4" s="59"/>
      <c r="D4" s="59"/>
      <c r="E4" s="59"/>
      <c r="F4" s="59"/>
      <c r="G4" s="57"/>
      <c r="H4" s="57"/>
      <c r="I4" s="57"/>
      <c r="J4" s="57"/>
      <c r="K4" s="57"/>
      <c r="L4" s="57"/>
    </row>
    <row r="5" spans="1:12" x14ac:dyDescent="0.2">
      <c r="A5" s="57"/>
      <c r="B5" s="61" t="s">
        <v>489</v>
      </c>
      <c r="C5" s="62">
        <v>0.25</v>
      </c>
      <c r="D5" s="62"/>
      <c r="E5" s="62"/>
      <c r="F5" s="59"/>
      <c r="G5" s="57"/>
      <c r="H5" s="57"/>
      <c r="I5" s="57"/>
      <c r="J5" s="57"/>
      <c r="K5" s="57"/>
      <c r="L5" s="57"/>
    </row>
    <row r="6" spans="1:12" ht="15.75" x14ac:dyDescent="0.2">
      <c r="A6" s="57"/>
      <c r="B6" s="196" t="s">
        <v>490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2" ht="15.75" thickBot="1" x14ac:dyDescent="0.25">
      <c r="A7" s="57"/>
      <c r="B7" s="63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5.75" x14ac:dyDescent="0.25">
      <c r="A8" s="57"/>
      <c r="B8" s="197" t="s">
        <v>355</v>
      </c>
      <c r="C8" s="200" t="s">
        <v>491</v>
      </c>
      <c r="D8" s="203" t="s">
        <v>492</v>
      </c>
      <c r="E8" s="206" t="s">
        <v>493</v>
      </c>
      <c r="F8" s="206" t="s">
        <v>494</v>
      </c>
      <c r="G8" s="206" t="s">
        <v>495</v>
      </c>
      <c r="H8" s="206"/>
      <c r="I8" s="206"/>
      <c r="J8" s="206"/>
      <c r="K8" s="206"/>
      <c r="L8" s="210"/>
    </row>
    <row r="9" spans="1:12" x14ac:dyDescent="0.2">
      <c r="A9" s="57"/>
      <c r="B9" s="198"/>
      <c r="C9" s="201"/>
      <c r="D9" s="204"/>
      <c r="E9" s="207"/>
      <c r="F9" s="207"/>
      <c r="G9" s="211" t="s">
        <v>496</v>
      </c>
      <c r="H9" s="211"/>
      <c r="I9" s="211" t="s">
        <v>497</v>
      </c>
      <c r="J9" s="211"/>
      <c r="K9" s="211" t="s">
        <v>498</v>
      </c>
      <c r="L9" s="212"/>
    </row>
    <row r="10" spans="1:12" ht="15.75" thickBot="1" x14ac:dyDescent="0.25">
      <c r="A10" s="57"/>
      <c r="B10" s="199"/>
      <c r="C10" s="202"/>
      <c r="D10" s="205"/>
      <c r="E10" s="208"/>
      <c r="F10" s="209"/>
      <c r="G10" s="213" t="s">
        <v>499</v>
      </c>
      <c r="H10" s="213"/>
      <c r="I10" s="213" t="s">
        <v>500</v>
      </c>
      <c r="J10" s="213"/>
      <c r="K10" s="213" t="s">
        <v>501</v>
      </c>
      <c r="L10" s="214"/>
    </row>
    <row r="11" spans="1:12" ht="15.75" x14ac:dyDescent="0.25">
      <c r="A11" s="57"/>
      <c r="B11" s="64" t="s">
        <v>502</v>
      </c>
      <c r="C11" s="65" t="s">
        <v>503</v>
      </c>
      <c r="D11" s="66">
        <v>1441.63</v>
      </c>
      <c r="E11" s="67">
        <f t="shared" ref="E11:E16" si="0">F11/$F$29</f>
        <v>1.0369796094172708E-2</v>
      </c>
      <c r="F11" s="68">
        <v>1441.63</v>
      </c>
      <c r="G11" s="69">
        <f>H11*F11</f>
        <v>1441.63</v>
      </c>
      <c r="H11" s="70">
        <v>1</v>
      </c>
      <c r="I11" s="71">
        <f>J11*F11</f>
        <v>0</v>
      </c>
      <c r="J11" s="70"/>
      <c r="K11" s="71">
        <f>L11*F11</f>
        <v>0</v>
      </c>
      <c r="L11" s="72"/>
    </row>
    <row r="12" spans="1:12" ht="15.75" x14ac:dyDescent="0.25">
      <c r="A12" s="57"/>
      <c r="B12" s="73" t="s">
        <v>504</v>
      </c>
      <c r="C12" s="74" t="s">
        <v>23</v>
      </c>
      <c r="D12" s="75">
        <v>2760.54</v>
      </c>
      <c r="E12" s="76">
        <f t="shared" si="0"/>
        <v>1.9856854331421744E-2</v>
      </c>
      <c r="F12" s="77">
        <v>2760.54</v>
      </c>
      <c r="G12" s="78">
        <f t="shared" ref="G12:G24" si="1">H12*F12</f>
        <v>2760.54</v>
      </c>
      <c r="H12" s="79">
        <v>1</v>
      </c>
      <c r="I12" s="80">
        <f t="shared" ref="I12:I24" si="2">J12*F12</f>
        <v>0</v>
      </c>
      <c r="J12" s="79"/>
      <c r="K12" s="80">
        <f t="shared" ref="K12:K24" si="3">L12*F12</f>
        <v>0</v>
      </c>
      <c r="L12" s="81"/>
    </row>
    <row r="13" spans="1:12" ht="15.75" x14ac:dyDescent="0.25">
      <c r="A13" s="57"/>
      <c r="B13" s="73" t="s">
        <v>505</v>
      </c>
      <c r="C13" s="74" t="s">
        <v>520</v>
      </c>
      <c r="D13" s="75">
        <v>294.73</v>
      </c>
      <c r="E13" s="76">
        <f t="shared" si="0"/>
        <v>2.1416031791222719E-3</v>
      </c>
      <c r="F13" s="77">
        <v>297.73</v>
      </c>
      <c r="G13" s="78">
        <f t="shared" si="1"/>
        <v>297.73</v>
      </c>
      <c r="H13" s="79">
        <v>1</v>
      </c>
      <c r="I13" s="80">
        <f t="shared" si="2"/>
        <v>0</v>
      </c>
      <c r="J13" s="79"/>
      <c r="K13" s="80">
        <f t="shared" si="3"/>
        <v>0</v>
      </c>
      <c r="L13" s="81"/>
    </row>
    <row r="14" spans="1:12" ht="15.75" x14ac:dyDescent="0.25">
      <c r="A14" s="57"/>
      <c r="B14" s="73" t="s">
        <v>506</v>
      </c>
      <c r="C14" s="74" t="s">
        <v>49</v>
      </c>
      <c r="D14" s="75">
        <v>8991.42</v>
      </c>
      <c r="E14" s="76">
        <f t="shared" si="0"/>
        <v>6.4676228988760201E-2</v>
      </c>
      <c r="F14" s="77">
        <v>8991.42</v>
      </c>
      <c r="G14" s="78">
        <f t="shared" si="1"/>
        <v>6293.9939999999997</v>
      </c>
      <c r="H14" s="79">
        <v>0.7</v>
      </c>
      <c r="I14" s="80">
        <f t="shared" si="2"/>
        <v>2697.4259999999999</v>
      </c>
      <c r="J14" s="79">
        <v>0.3</v>
      </c>
      <c r="K14" s="80">
        <f t="shared" si="3"/>
        <v>0</v>
      </c>
      <c r="L14" s="81"/>
    </row>
    <row r="15" spans="1:12" ht="15.75" x14ac:dyDescent="0.25">
      <c r="A15" s="57"/>
      <c r="B15" s="73" t="s">
        <v>507</v>
      </c>
      <c r="C15" s="74" t="s">
        <v>70</v>
      </c>
      <c r="D15" s="75">
        <v>437.91</v>
      </c>
      <c r="E15" s="76">
        <f t="shared" si="0"/>
        <v>3.1499326509570216E-3</v>
      </c>
      <c r="F15" s="77">
        <v>437.91</v>
      </c>
      <c r="G15" s="78">
        <f t="shared" si="1"/>
        <v>437.91</v>
      </c>
      <c r="H15" s="79">
        <v>1</v>
      </c>
      <c r="I15" s="80">
        <f t="shared" si="2"/>
        <v>0</v>
      </c>
      <c r="J15" s="79"/>
      <c r="K15" s="80">
        <f t="shared" si="3"/>
        <v>0</v>
      </c>
      <c r="L15" s="81"/>
    </row>
    <row r="16" spans="1:12" ht="15.75" x14ac:dyDescent="0.25">
      <c r="A16" s="57"/>
      <c r="B16" s="73" t="s">
        <v>508</v>
      </c>
      <c r="C16" s="74" t="s">
        <v>75</v>
      </c>
      <c r="D16" s="75">
        <v>6754.41</v>
      </c>
      <c r="E16" s="76">
        <f t="shared" si="0"/>
        <v>4.8585180966295848E-2</v>
      </c>
      <c r="F16" s="77">
        <v>6754.41</v>
      </c>
      <c r="G16" s="78">
        <f t="shared" si="1"/>
        <v>675.44100000000003</v>
      </c>
      <c r="H16" s="79">
        <v>0.1</v>
      </c>
      <c r="I16" s="80">
        <f t="shared" si="2"/>
        <v>6078.9690000000001</v>
      </c>
      <c r="J16" s="79">
        <v>0.9</v>
      </c>
      <c r="K16" s="80">
        <f t="shared" si="3"/>
        <v>0</v>
      </c>
      <c r="L16" s="81"/>
    </row>
    <row r="17" spans="1:12" ht="15.75" x14ac:dyDescent="0.25">
      <c r="A17" s="57"/>
      <c r="B17" s="73" t="s">
        <v>509</v>
      </c>
      <c r="C17" s="74" t="s">
        <v>521</v>
      </c>
      <c r="D17" s="75">
        <v>15617.62</v>
      </c>
      <c r="E17" s="76">
        <f t="shared" ref="E17:E24" si="4">F17/$F$29</f>
        <v>0.1123391819511758</v>
      </c>
      <c r="F17" s="77">
        <v>15617.62</v>
      </c>
      <c r="G17" s="78">
        <f t="shared" si="1"/>
        <v>0</v>
      </c>
      <c r="H17" s="79"/>
      <c r="I17" s="80">
        <f t="shared" si="2"/>
        <v>15617.62</v>
      </c>
      <c r="J17" s="79">
        <v>1</v>
      </c>
      <c r="K17" s="80">
        <f t="shared" si="3"/>
        <v>0</v>
      </c>
      <c r="L17" s="81"/>
    </row>
    <row r="18" spans="1:12" ht="15.75" x14ac:dyDescent="0.25">
      <c r="A18" s="57"/>
      <c r="B18" s="73" t="s">
        <v>510</v>
      </c>
      <c r="C18" s="82" t="s">
        <v>99</v>
      </c>
      <c r="D18" s="75">
        <v>18479.29</v>
      </c>
      <c r="E18" s="76">
        <f t="shared" si="4"/>
        <v>0.13292347500057905</v>
      </c>
      <c r="F18" s="77">
        <v>18479.29</v>
      </c>
      <c r="G18" s="78">
        <f t="shared" si="1"/>
        <v>0</v>
      </c>
      <c r="H18" s="79"/>
      <c r="I18" s="80">
        <f t="shared" si="2"/>
        <v>18479.29</v>
      </c>
      <c r="J18" s="79">
        <v>1</v>
      </c>
      <c r="K18" s="80">
        <f t="shared" si="3"/>
        <v>0</v>
      </c>
      <c r="L18" s="81"/>
    </row>
    <row r="19" spans="1:12" ht="15.75" x14ac:dyDescent="0.25">
      <c r="A19" s="57"/>
      <c r="B19" s="73" t="s">
        <v>511</v>
      </c>
      <c r="C19" s="74" t="s">
        <v>522</v>
      </c>
      <c r="D19" s="75">
        <v>7421.22</v>
      </c>
      <c r="E19" s="76">
        <f t="shared" si="4"/>
        <v>5.3381615372874031E-2</v>
      </c>
      <c r="F19" s="77">
        <v>7421.22</v>
      </c>
      <c r="G19" s="78">
        <f t="shared" si="1"/>
        <v>0</v>
      </c>
      <c r="H19" s="79"/>
      <c r="I19" s="80">
        <f t="shared" si="2"/>
        <v>4452.732</v>
      </c>
      <c r="J19" s="79">
        <v>0.6</v>
      </c>
      <c r="K19" s="80">
        <f t="shared" si="3"/>
        <v>2968.4880000000003</v>
      </c>
      <c r="L19" s="81">
        <v>0.4</v>
      </c>
    </row>
    <row r="20" spans="1:12" ht="15.75" x14ac:dyDescent="0.25">
      <c r="A20" s="57"/>
      <c r="B20" s="73" t="s">
        <v>512</v>
      </c>
      <c r="C20" s="74" t="s">
        <v>523</v>
      </c>
      <c r="D20" s="75">
        <v>4170.75</v>
      </c>
      <c r="E20" s="76">
        <f t="shared" si="4"/>
        <v>3.0000643063595251E-2</v>
      </c>
      <c r="F20" s="77">
        <v>4170.75</v>
      </c>
      <c r="G20" s="78">
        <f t="shared" si="1"/>
        <v>834.15000000000009</v>
      </c>
      <c r="H20" s="79">
        <v>0.2</v>
      </c>
      <c r="I20" s="80">
        <f t="shared" si="2"/>
        <v>1668.3000000000002</v>
      </c>
      <c r="J20" s="79">
        <v>0.4</v>
      </c>
      <c r="K20" s="80">
        <f t="shared" si="3"/>
        <v>1668.3000000000002</v>
      </c>
      <c r="L20" s="81">
        <v>0.4</v>
      </c>
    </row>
    <row r="21" spans="1:12" ht="15.75" x14ac:dyDescent="0.25">
      <c r="A21" s="57"/>
      <c r="B21" s="73" t="s">
        <v>513</v>
      </c>
      <c r="C21" s="74" t="s">
        <v>208</v>
      </c>
      <c r="D21" s="75">
        <v>10828.37</v>
      </c>
      <c r="E21" s="76">
        <f t="shared" si="4"/>
        <v>7.7889603388010056E-2</v>
      </c>
      <c r="F21" s="77">
        <v>10828.37</v>
      </c>
      <c r="G21" s="78">
        <f t="shared" si="1"/>
        <v>4331.3480000000009</v>
      </c>
      <c r="H21" s="79">
        <v>0.4</v>
      </c>
      <c r="I21" s="80">
        <f t="shared" si="2"/>
        <v>4331.3480000000009</v>
      </c>
      <c r="J21" s="79">
        <v>0.4</v>
      </c>
      <c r="K21" s="80">
        <f t="shared" si="3"/>
        <v>2165.6740000000004</v>
      </c>
      <c r="L21" s="81">
        <v>0.2</v>
      </c>
    </row>
    <row r="22" spans="1:12" ht="15.75" x14ac:dyDescent="0.25">
      <c r="A22" s="57"/>
      <c r="B22" s="73" t="s">
        <v>514</v>
      </c>
      <c r="C22" s="74" t="s">
        <v>221</v>
      </c>
      <c r="D22" s="75">
        <v>25346.74</v>
      </c>
      <c r="E22" s="76">
        <f t="shared" si="4"/>
        <v>0.1823217645665054</v>
      </c>
      <c r="F22" s="77">
        <v>25346.74</v>
      </c>
      <c r="G22" s="78">
        <f t="shared" si="1"/>
        <v>0</v>
      </c>
      <c r="H22" s="79"/>
      <c r="I22" s="80">
        <f t="shared" si="2"/>
        <v>0</v>
      </c>
      <c r="J22" s="79"/>
      <c r="K22" s="80">
        <f t="shared" si="3"/>
        <v>25346.74</v>
      </c>
      <c r="L22" s="81">
        <v>1</v>
      </c>
    </row>
    <row r="23" spans="1:12" ht="15.75" x14ac:dyDescent="0.25">
      <c r="A23" s="57"/>
      <c r="B23" s="73" t="s">
        <v>515</v>
      </c>
      <c r="C23" s="74" t="s">
        <v>524</v>
      </c>
      <c r="D23" s="75">
        <v>35178.81</v>
      </c>
      <c r="E23" s="76">
        <f t="shared" si="4"/>
        <v>0.25304487735108439</v>
      </c>
      <c r="F23" s="77">
        <v>35178.81</v>
      </c>
      <c r="G23" s="78">
        <f t="shared" si="1"/>
        <v>0</v>
      </c>
      <c r="H23" s="79"/>
      <c r="I23" s="80">
        <f t="shared" si="2"/>
        <v>35178.81</v>
      </c>
      <c r="J23" s="79">
        <v>1</v>
      </c>
      <c r="K23" s="80">
        <f t="shared" si="3"/>
        <v>0</v>
      </c>
      <c r="L23" s="81"/>
    </row>
    <row r="24" spans="1:12" ht="15.75" x14ac:dyDescent="0.25">
      <c r="A24" s="57"/>
      <c r="B24" s="73" t="s">
        <v>516</v>
      </c>
      <c r="C24" s="74" t="s">
        <v>247</v>
      </c>
      <c r="D24" s="75">
        <v>1295.58</v>
      </c>
      <c r="E24" s="76">
        <f t="shared" si="4"/>
        <v>9.3192430954463189E-3</v>
      </c>
      <c r="F24" s="77">
        <v>1295.58</v>
      </c>
      <c r="G24" s="78">
        <f t="shared" si="1"/>
        <v>0</v>
      </c>
      <c r="H24" s="79"/>
      <c r="I24" s="80">
        <f t="shared" si="2"/>
        <v>129.55799999999999</v>
      </c>
      <c r="J24" s="79">
        <v>0.1</v>
      </c>
      <c r="K24" s="80">
        <f t="shared" si="3"/>
        <v>1166.0219999999999</v>
      </c>
      <c r="L24" s="81">
        <v>0.9</v>
      </c>
    </row>
    <row r="25" spans="1:12" ht="15.75" x14ac:dyDescent="0.25">
      <c r="A25" s="57"/>
      <c r="B25" s="73"/>
      <c r="C25" s="74"/>
      <c r="D25" s="75"/>
      <c r="E25" s="76"/>
      <c r="F25" s="77"/>
      <c r="G25" s="78"/>
      <c r="H25" s="79"/>
      <c r="I25" s="80"/>
      <c r="J25" s="79"/>
      <c r="K25" s="80"/>
      <c r="L25" s="81"/>
    </row>
    <row r="26" spans="1:12" ht="15.75" x14ac:dyDescent="0.25">
      <c r="A26" s="57"/>
      <c r="B26" s="73"/>
      <c r="C26" s="74"/>
      <c r="D26" s="75"/>
      <c r="E26" s="76"/>
      <c r="F26" s="77"/>
      <c r="G26" s="78"/>
      <c r="H26" s="79"/>
      <c r="I26" s="80"/>
      <c r="J26" s="79"/>
      <c r="K26" s="80"/>
      <c r="L26" s="81"/>
    </row>
    <row r="27" spans="1:12" ht="15.75" x14ac:dyDescent="0.25">
      <c r="A27" s="57"/>
      <c r="B27" s="73"/>
      <c r="C27" s="74"/>
      <c r="D27" s="75"/>
      <c r="E27" s="76"/>
      <c r="F27" s="77"/>
      <c r="G27" s="78"/>
      <c r="H27" s="79"/>
      <c r="I27" s="80"/>
      <c r="J27" s="79"/>
      <c r="K27" s="80"/>
      <c r="L27" s="81"/>
    </row>
    <row r="28" spans="1:12" ht="15.75" x14ac:dyDescent="0.25">
      <c r="A28" s="57"/>
      <c r="B28" s="73"/>
      <c r="C28" s="74"/>
      <c r="D28" s="75"/>
      <c r="E28" s="76"/>
      <c r="F28" s="77"/>
      <c r="G28" s="78"/>
      <c r="H28" s="79"/>
      <c r="I28" s="80"/>
      <c r="J28" s="79"/>
      <c r="K28" s="80"/>
      <c r="L28" s="81"/>
    </row>
    <row r="29" spans="1:12" ht="16.5" thickBot="1" x14ac:dyDescent="0.3">
      <c r="A29" s="57"/>
      <c r="B29" s="83"/>
      <c r="C29" s="84" t="s">
        <v>517</v>
      </c>
      <c r="D29" s="85">
        <f>SUM(D11:D28)</f>
        <v>139019.01999999999</v>
      </c>
      <c r="E29" s="86">
        <f>SUM(E11:E28)</f>
        <v>1</v>
      </c>
      <c r="F29" s="87">
        <f>SUM(F11:F28)</f>
        <v>139022.01999999999</v>
      </c>
      <c r="G29" s="83"/>
      <c r="H29" s="88"/>
      <c r="I29" s="88"/>
      <c r="J29" s="88"/>
      <c r="K29" s="88"/>
      <c r="L29" s="89"/>
    </row>
    <row r="30" spans="1:12" x14ac:dyDescent="0.2">
      <c r="A30" s="57"/>
      <c r="B30" s="188" t="s">
        <v>518</v>
      </c>
      <c r="C30" s="189"/>
      <c r="D30" s="189"/>
      <c r="E30" s="189"/>
      <c r="F30" s="190"/>
      <c r="G30" s="194">
        <f>SUM(G11:G29)</f>
        <v>17072.743000000002</v>
      </c>
      <c r="H30" s="182">
        <f>G30/F29</f>
        <v>0.12280603461235856</v>
      </c>
      <c r="I30" s="168">
        <f>SUM(I11:I28)</f>
        <v>88634.053</v>
      </c>
      <c r="J30" s="182">
        <f>I30/F29</f>
        <v>0.63755405798304476</v>
      </c>
      <c r="K30" s="168">
        <f>SUM(K11:K28)</f>
        <v>33315.224000000002</v>
      </c>
      <c r="L30" s="170">
        <f>K30/F29</f>
        <v>0.23963990740459681</v>
      </c>
    </row>
    <row r="31" spans="1:12" x14ac:dyDescent="0.2">
      <c r="A31" s="57"/>
      <c r="B31" s="191"/>
      <c r="C31" s="192"/>
      <c r="D31" s="192"/>
      <c r="E31" s="192"/>
      <c r="F31" s="193"/>
      <c r="G31" s="169"/>
      <c r="H31" s="195"/>
      <c r="I31" s="169"/>
      <c r="J31" s="195"/>
      <c r="K31" s="169"/>
      <c r="L31" s="171"/>
    </row>
    <row r="32" spans="1:12" x14ac:dyDescent="0.2">
      <c r="A32" s="57"/>
      <c r="B32" s="174" t="s">
        <v>519</v>
      </c>
      <c r="C32" s="175"/>
      <c r="D32" s="175"/>
      <c r="E32" s="175"/>
      <c r="F32" s="176"/>
      <c r="G32" s="180">
        <f>SUM(G30)</f>
        <v>17072.743000000002</v>
      </c>
      <c r="H32" s="182">
        <f>G32/F29</f>
        <v>0.12280603461235856</v>
      </c>
      <c r="I32" s="184">
        <f>G32+I30</f>
        <v>105706.796</v>
      </c>
      <c r="J32" s="185">
        <f>H32+J30</f>
        <v>0.76036009259540327</v>
      </c>
      <c r="K32" s="186">
        <f>I32+K30</f>
        <v>139022.02000000002</v>
      </c>
      <c r="L32" s="172">
        <f>J32+L30</f>
        <v>1</v>
      </c>
    </row>
    <row r="33" spans="1:12" ht="15.75" thickBot="1" x14ac:dyDescent="0.25">
      <c r="A33" s="57"/>
      <c r="B33" s="177"/>
      <c r="C33" s="178"/>
      <c r="D33" s="178"/>
      <c r="E33" s="178"/>
      <c r="F33" s="179"/>
      <c r="G33" s="181"/>
      <c r="H33" s="183"/>
      <c r="I33" s="181"/>
      <c r="J33" s="181"/>
      <c r="K33" s="187"/>
      <c r="L33" s="173"/>
    </row>
    <row r="37" spans="1:12" x14ac:dyDescent="0.2">
      <c r="D37" s="90">
        <f>SUM(D11:D25)</f>
        <v>139019.01999999999</v>
      </c>
    </row>
  </sheetData>
  <mergeCells count="27">
    <mergeCell ref="B6:L6"/>
    <mergeCell ref="B8:B10"/>
    <mergeCell ref="C8:C10"/>
    <mergeCell ref="D8:D10"/>
    <mergeCell ref="E8:E10"/>
    <mergeCell ref="F8:F10"/>
    <mergeCell ref="G8:L8"/>
    <mergeCell ref="G9:H9"/>
    <mergeCell ref="I9:J9"/>
    <mergeCell ref="K9:L9"/>
    <mergeCell ref="G10:H10"/>
    <mergeCell ref="I10:J10"/>
    <mergeCell ref="K10:L10"/>
    <mergeCell ref="K30:K31"/>
    <mergeCell ref="L30:L31"/>
    <mergeCell ref="L32:L33"/>
    <mergeCell ref="B32:F33"/>
    <mergeCell ref="G32:G33"/>
    <mergeCell ref="H32:H33"/>
    <mergeCell ref="I32:I33"/>
    <mergeCell ref="J32:J33"/>
    <mergeCell ref="K32:K33"/>
    <mergeCell ref="B30:F31"/>
    <mergeCell ref="G30:G31"/>
    <mergeCell ref="H30:H31"/>
    <mergeCell ref="I30:I31"/>
    <mergeCell ref="J30:J3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43"/>
  <sheetViews>
    <sheetView view="pageBreakPreview" zoomScaleNormal="100" zoomScaleSheetLayoutView="100" workbookViewId="0">
      <selection activeCell="F22" sqref="F22"/>
    </sheetView>
  </sheetViews>
  <sheetFormatPr defaultRowHeight="15" x14ac:dyDescent="0.25"/>
  <cols>
    <col min="1" max="1" width="2.5" style="91" customWidth="1"/>
    <col min="2" max="2" width="11" style="91" customWidth="1"/>
    <col min="3" max="3" width="17.69921875" style="91" customWidth="1"/>
    <col min="4" max="5" width="6.09765625" style="91" customWidth="1"/>
    <col min="6" max="6" width="11.69921875" style="91" customWidth="1"/>
    <col min="7" max="8" width="6.09765625" style="91" customWidth="1"/>
    <col min="9" max="9" width="3.3984375" style="91" customWidth="1"/>
    <col min="10" max="256" width="8.796875" style="91"/>
    <col min="257" max="257" width="2.5" style="91" customWidth="1"/>
    <col min="258" max="258" width="11" style="91" customWidth="1"/>
    <col min="259" max="259" width="17.69921875" style="91" customWidth="1"/>
    <col min="260" max="261" width="6.09765625" style="91" customWidth="1"/>
    <col min="262" max="262" width="11.69921875" style="91" customWidth="1"/>
    <col min="263" max="264" width="6.09765625" style="91" customWidth="1"/>
    <col min="265" max="265" width="3.3984375" style="91" customWidth="1"/>
    <col min="266" max="512" width="8.796875" style="91"/>
    <col min="513" max="513" width="2.5" style="91" customWidth="1"/>
    <col min="514" max="514" width="11" style="91" customWidth="1"/>
    <col min="515" max="515" width="17.69921875" style="91" customWidth="1"/>
    <col min="516" max="517" width="6.09765625" style="91" customWidth="1"/>
    <col min="518" max="518" width="11.69921875" style="91" customWidth="1"/>
    <col min="519" max="520" width="6.09765625" style="91" customWidth="1"/>
    <col min="521" max="521" width="3.3984375" style="91" customWidth="1"/>
    <col min="522" max="768" width="8.796875" style="91"/>
    <col min="769" max="769" width="2.5" style="91" customWidth="1"/>
    <col min="770" max="770" width="11" style="91" customWidth="1"/>
    <col min="771" max="771" width="17.69921875" style="91" customWidth="1"/>
    <col min="772" max="773" width="6.09765625" style="91" customWidth="1"/>
    <col min="774" max="774" width="11.69921875" style="91" customWidth="1"/>
    <col min="775" max="776" width="6.09765625" style="91" customWidth="1"/>
    <col min="777" max="777" width="3.3984375" style="91" customWidth="1"/>
    <col min="778" max="1024" width="8.796875" style="91"/>
    <col min="1025" max="1025" width="2.5" style="91" customWidth="1"/>
    <col min="1026" max="1026" width="11" style="91" customWidth="1"/>
    <col min="1027" max="1027" width="17.69921875" style="91" customWidth="1"/>
    <col min="1028" max="1029" width="6.09765625" style="91" customWidth="1"/>
    <col min="1030" max="1030" width="11.69921875" style="91" customWidth="1"/>
    <col min="1031" max="1032" width="6.09765625" style="91" customWidth="1"/>
    <col min="1033" max="1033" width="3.3984375" style="91" customWidth="1"/>
    <col min="1034" max="1280" width="8.796875" style="91"/>
    <col min="1281" max="1281" width="2.5" style="91" customWidth="1"/>
    <col min="1282" max="1282" width="11" style="91" customWidth="1"/>
    <col min="1283" max="1283" width="17.69921875" style="91" customWidth="1"/>
    <col min="1284" max="1285" width="6.09765625" style="91" customWidth="1"/>
    <col min="1286" max="1286" width="11.69921875" style="91" customWidth="1"/>
    <col min="1287" max="1288" width="6.09765625" style="91" customWidth="1"/>
    <col min="1289" max="1289" width="3.3984375" style="91" customWidth="1"/>
    <col min="1290" max="1536" width="8.796875" style="91"/>
    <col min="1537" max="1537" width="2.5" style="91" customWidth="1"/>
    <col min="1538" max="1538" width="11" style="91" customWidth="1"/>
    <col min="1539" max="1539" width="17.69921875" style="91" customWidth="1"/>
    <col min="1540" max="1541" width="6.09765625" style="91" customWidth="1"/>
    <col min="1542" max="1542" width="11.69921875" style="91" customWidth="1"/>
    <col min="1543" max="1544" width="6.09765625" style="91" customWidth="1"/>
    <col min="1545" max="1545" width="3.3984375" style="91" customWidth="1"/>
    <col min="1546" max="1792" width="8.796875" style="91"/>
    <col min="1793" max="1793" width="2.5" style="91" customWidth="1"/>
    <col min="1794" max="1794" width="11" style="91" customWidth="1"/>
    <col min="1795" max="1795" width="17.69921875" style="91" customWidth="1"/>
    <col min="1796" max="1797" width="6.09765625" style="91" customWidth="1"/>
    <col min="1798" max="1798" width="11.69921875" style="91" customWidth="1"/>
    <col min="1799" max="1800" width="6.09765625" style="91" customWidth="1"/>
    <col min="1801" max="1801" width="3.3984375" style="91" customWidth="1"/>
    <col min="1802" max="2048" width="8.796875" style="91"/>
    <col min="2049" max="2049" width="2.5" style="91" customWidth="1"/>
    <col min="2050" max="2050" width="11" style="91" customWidth="1"/>
    <col min="2051" max="2051" width="17.69921875" style="91" customWidth="1"/>
    <col min="2052" max="2053" width="6.09765625" style="91" customWidth="1"/>
    <col min="2054" max="2054" width="11.69921875" style="91" customWidth="1"/>
    <col min="2055" max="2056" width="6.09765625" style="91" customWidth="1"/>
    <col min="2057" max="2057" width="3.3984375" style="91" customWidth="1"/>
    <col min="2058" max="2304" width="8.796875" style="91"/>
    <col min="2305" max="2305" width="2.5" style="91" customWidth="1"/>
    <col min="2306" max="2306" width="11" style="91" customWidth="1"/>
    <col min="2307" max="2307" width="17.69921875" style="91" customWidth="1"/>
    <col min="2308" max="2309" width="6.09765625" style="91" customWidth="1"/>
    <col min="2310" max="2310" width="11.69921875" style="91" customWidth="1"/>
    <col min="2311" max="2312" width="6.09765625" style="91" customWidth="1"/>
    <col min="2313" max="2313" width="3.3984375" style="91" customWidth="1"/>
    <col min="2314" max="2560" width="8.796875" style="91"/>
    <col min="2561" max="2561" width="2.5" style="91" customWidth="1"/>
    <col min="2562" max="2562" width="11" style="91" customWidth="1"/>
    <col min="2563" max="2563" width="17.69921875" style="91" customWidth="1"/>
    <col min="2564" max="2565" width="6.09765625" style="91" customWidth="1"/>
    <col min="2566" max="2566" width="11.69921875" style="91" customWidth="1"/>
    <col min="2567" max="2568" width="6.09765625" style="91" customWidth="1"/>
    <col min="2569" max="2569" width="3.3984375" style="91" customWidth="1"/>
    <col min="2570" max="2816" width="8.796875" style="91"/>
    <col min="2817" max="2817" width="2.5" style="91" customWidth="1"/>
    <col min="2818" max="2818" width="11" style="91" customWidth="1"/>
    <col min="2819" max="2819" width="17.69921875" style="91" customWidth="1"/>
    <col min="2820" max="2821" width="6.09765625" style="91" customWidth="1"/>
    <col min="2822" max="2822" width="11.69921875" style="91" customWidth="1"/>
    <col min="2823" max="2824" width="6.09765625" style="91" customWidth="1"/>
    <col min="2825" max="2825" width="3.3984375" style="91" customWidth="1"/>
    <col min="2826" max="3072" width="8.796875" style="91"/>
    <col min="3073" max="3073" width="2.5" style="91" customWidth="1"/>
    <col min="3074" max="3074" width="11" style="91" customWidth="1"/>
    <col min="3075" max="3075" width="17.69921875" style="91" customWidth="1"/>
    <col min="3076" max="3077" width="6.09765625" style="91" customWidth="1"/>
    <col min="3078" max="3078" width="11.69921875" style="91" customWidth="1"/>
    <col min="3079" max="3080" width="6.09765625" style="91" customWidth="1"/>
    <col min="3081" max="3081" width="3.3984375" style="91" customWidth="1"/>
    <col min="3082" max="3328" width="8.796875" style="91"/>
    <col min="3329" max="3329" width="2.5" style="91" customWidth="1"/>
    <col min="3330" max="3330" width="11" style="91" customWidth="1"/>
    <col min="3331" max="3331" width="17.69921875" style="91" customWidth="1"/>
    <col min="3332" max="3333" width="6.09765625" style="91" customWidth="1"/>
    <col min="3334" max="3334" width="11.69921875" style="91" customWidth="1"/>
    <col min="3335" max="3336" width="6.09765625" style="91" customWidth="1"/>
    <col min="3337" max="3337" width="3.3984375" style="91" customWidth="1"/>
    <col min="3338" max="3584" width="8.796875" style="91"/>
    <col min="3585" max="3585" width="2.5" style="91" customWidth="1"/>
    <col min="3586" max="3586" width="11" style="91" customWidth="1"/>
    <col min="3587" max="3587" width="17.69921875" style="91" customWidth="1"/>
    <col min="3588" max="3589" width="6.09765625" style="91" customWidth="1"/>
    <col min="3590" max="3590" width="11.69921875" style="91" customWidth="1"/>
    <col min="3591" max="3592" width="6.09765625" style="91" customWidth="1"/>
    <col min="3593" max="3593" width="3.3984375" style="91" customWidth="1"/>
    <col min="3594" max="3840" width="8.796875" style="91"/>
    <col min="3841" max="3841" width="2.5" style="91" customWidth="1"/>
    <col min="3842" max="3842" width="11" style="91" customWidth="1"/>
    <col min="3843" max="3843" width="17.69921875" style="91" customWidth="1"/>
    <col min="3844" max="3845" width="6.09765625" style="91" customWidth="1"/>
    <col min="3846" max="3846" width="11.69921875" style="91" customWidth="1"/>
    <col min="3847" max="3848" width="6.09765625" style="91" customWidth="1"/>
    <col min="3849" max="3849" width="3.3984375" style="91" customWidth="1"/>
    <col min="3850" max="4096" width="8.796875" style="91"/>
    <col min="4097" max="4097" width="2.5" style="91" customWidth="1"/>
    <col min="4098" max="4098" width="11" style="91" customWidth="1"/>
    <col min="4099" max="4099" width="17.69921875" style="91" customWidth="1"/>
    <col min="4100" max="4101" width="6.09765625" style="91" customWidth="1"/>
    <col min="4102" max="4102" width="11.69921875" style="91" customWidth="1"/>
    <col min="4103" max="4104" width="6.09765625" style="91" customWidth="1"/>
    <col min="4105" max="4105" width="3.3984375" style="91" customWidth="1"/>
    <col min="4106" max="4352" width="8.796875" style="91"/>
    <col min="4353" max="4353" width="2.5" style="91" customWidth="1"/>
    <col min="4354" max="4354" width="11" style="91" customWidth="1"/>
    <col min="4355" max="4355" width="17.69921875" style="91" customWidth="1"/>
    <col min="4356" max="4357" width="6.09765625" style="91" customWidth="1"/>
    <col min="4358" max="4358" width="11.69921875" style="91" customWidth="1"/>
    <col min="4359" max="4360" width="6.09765625" style="91" customWidth="1"/>
    <col min="4361" max="4361" width="3.3984375" style="91" customWidth="1"/>
    <col min="4362" max="4608" width="8.796875" style="91"/>
    <col min="4609" max="4609" width="2.5" style="91" customWidth="1"/>
    <col min="4610" max="4610" width="11" style="91" customWidth="1"/>
    <col min="4611" max="4611" width="17.69921875" style="91" customWidth="1"/>
    <col min="4612" max="4613" width="6.09765625" style="91" customWidth="1"/>
    <col min="4614" max="4614" width="11.69921875" style="91" customWidth="1"/>
    <col min="4615" max="4616" width="6.09765625" style="91" customWidth="1"/>
    <col min="4617" max="4617" width="3.3984375" style="91" customWidth="1"/>
    <col min="4618" max="4864" width="8.796875" style="91"/>
    <col min="4865" max="4865" width="2.5" style="91" customWidth="1"/>
    <col min="4866" max="4866" width="11" style="91" customWidth="1"/>
    <col min="4867" max="4867" width="17.69921875" style="91" customWidth="1"/>
    <col min="4868" max="4869" width="6.09765625" style="91" customWidth="1"/>
    <col min="4870" max="4870" width="11.69921875" style="91" customWidth="1"/>
    <col min="4871" max="4872" width="6.09765625" style="91" customWidth="1"/>
    <col min="4873" max="4873" width="3.3984375" style="91" customWidth="1"/>
    <col min="4874" max="5120" width="8.796875" style="91"/>
    <col min="5121" max="5121" width="2.5" style="91" customWidth="1"/>
    <col min="5122" max="5122" width="11" style="91" customWidth="1"/>
    <col min="5123" max="5123" width="17.69921875" style="91" customWidth="1"/>
    <col min="5124" max="5125" width="6.09765625" style="91" customWidth="1"/>
    <col min="5126" max="5126" width="11.69921875" style="91" customWidth="1"/>
    <col min="5127" max="5128" width="6.09765625" style="91" customWidth="1"/>
    <col min="5129" max="5129" width="3.3984375" style="91" customWidth="1"/>
    <col min="5130" max="5376" width="8.796875" style="91"/>
    <col min="5377" max="5377" width="2.5" style="91" customWidth="1"/>
    <col min="5378" max="5378" width="11" style="91" customWidth="1"/>
    <col min="5379" max="5379" width="17.69921875" style="91" customWidth="1"/>
    <col min="5380" max="5381" width="6.09765625" style="91" customWidth="1"/>
    <col min="5382" max="5382" width="11.69921875" style="91" customWidth="1"/>
    <col min="5383" max="5384" width="6.09765625" style="91" customWidth="1"/>
    <col min="5385" max="5385" width="3.3984375" style="91" customWidth="1"/>
    <col min="5386" max="5632" width="8.796875" style="91"/>
    <col min="5633" max="5633" width="2.5" style="91" customWidth="1"/>
    <col min="5634" max="5634" width="11" style="91" customWidth="1"/>
    <col min="5635" max="5635" width="17.69921875" style="91" customWidth="1"/>
    <col min="5636" max="5637" width="6.09765625" style="91" customWidth="1"/>
    <col min="5638" max="5638" width="11.69921875" style="91" customWidth="1"/>
    <col min="5639" max="5640" width="6.09765625" style="91" customWidth="1"/>
    <col min="5641" max="5641" width="3.3984375" style="91" customWidth="1"/>
    <col min="5642" max="5888" width="8.796875" style="91"/>
    <col min="5889" max="5889" width="2.5" style="91" customWidth="1"/>
    <col min="5890" max="5890" width="11" style="91" customWidth="1"/>
    <col min="5891" max="5891" width="17.69921875" style="91" customWidth="1"/>
    <col min="5892" max="5893" width="6.09765625" style="91" customWidth="1"/>
    <col min="5894" max="5894" width="11.69921875" style="91" customWidth="1"/>
    <col min="5895" max="5896" width="6.09765625" style="91" customWidth="1"/>
    <col min="5897" max="5897" width="3.3984375" style="91" customWidth="1"/>
    <col min="5898" max="6144" width="8.796875" style="91"/>
    <col min="6145" max="6145" width="2.5" style="91" customWidth="1"/>
    <col min="6146" max="6146" width="11" style="91" customWidth="1"/>
    <col min="6147" max="6147" width="17.69921875" style="91" customWidth="1"/>
    <col min="6148" max="6149" width="6.09765625" style="91" customWidth="1"/>
    <col min="6150" max="6150" width="11.69921875" style="91" customWidth="1"/>
    <col min="6151" max="6152" width="6.09765625" style="91" customWidth="1"/>
    <col min="6153" max="6153" width="3.3984375" style="91" customWidth="1"/>
    <col min="6154" max="6400" width="8.796875" style="91"/>
    <col min="6401" max="6401" width="2.5" style="91" customWidth="1"/>
    <col min="6402" max="6402" width="11" style="91" customWidth="1"/>
    <col min="6403" max="6403" width="17.69921875" style="91" customWidth="1"/>
    <col min="6404" max="6405" width="6.09765625" style="91" customWidth="1"/>
    <col min="6406" max="6406" width="11.69921875" style="91" customWidth="1"/>
    <col min="6407" max="6408" width="6.09765625" style="91" customWidth="1"/>
    <col min="6409" max="6409" width="3.3984375" style="91" customWidth="1"/>
    <col min="6410" max="6656" width="8.796875" style="91"/>
    <col min="6657" max="6657" width="2.5" style="91" customWidth="1"/>
    <col min="6658" max="6658" width="11" style="91" customWidth="1"/>
    <col min="6659" max="6659" width="17.69921875" style="91" customWidth="1"/>
    <col min="6660" max="6661" width="6.09765625" style="91" customWidth="1"/>
    <col min="6662" max="6662" width="11.69921875" style="91" customWidth="1"/>
    <col min="6663" max="6664" width="6.09765625" style="91" customWidth="1"/>
    <col min="6665" max="6665" width="3.3984375" style="91" customWidth="1"/>
    <col min="6666" max="6912" width="8.796875" style="91"/>
    <col min="6913" max="6913" width="2.5" style="91" customWidth="1"/>
    <col min="6914" max="6914" width="11" style="91" customWidth="1"/>
    <col min="6915" max="6915" width="17.69921875" style="91" customWidth="1"/>
    <col min="6916" max="6917" width="6.09765625" style="91" customWidth="1"/>
    <col min="6918" max="6918" width="11.69921875" style="91" customWidth="1"/>
    <col min="6919" max="6920" width="6.09765625" style="91" customWidth="1"/>
    <col min="6921" max="6921" width="3.3984375" style="91" customWidth="1"/>
    <col min="6922" max="7168" width="8.796875" style="91"/>
    <col min="7169" max="7169" width="2.5" style="91" customWidth="1"/>
    <col min="7170" max="7170" width="11" style="91" customWidth="1"/>
    <col min="7171" max="7171" width="17.69921875" style="91" customWidth="1"/>
    <col min="7172" max="7173" width="6.09765625" style="91" customWidth="1"/>
    <col min="7174" max="7174" width="11.69921875" style="91" customWidth="1"/>
    <col min="7175" max="7176" width="6.09765625" style="91" customWidth="1"/>
    <col min="7177" max="7177" width="3.3984375" style="91" customWidth="1"/>
    <col min="7178" max="7424" width="8.796875" style="91"/>
    <col min="7425" max="7425" width="2.5" style="91" customWidth="1"/>
    <col min="7426" max="7426" width="11" style="91" customWidth="1"/>
    <col min="7427" max="7427" width="17.69921875" style="91" customWidth="1"/>
    <col min="7428" max="7429" width="6.09765625" style="91" customWidth="1"/>
    <col min="7430" max="7430" width="11.69921875" style="91" customWidth="1"/>
    <col min="7431" max="7432" width="6.09765625" style="91" customWidth="1"/>
    <col min="7433" max="7433" width="3.3984375" style="91" customWidth="1"/>
    <col min="7434" max="7680" width="8.796875" style="91"/>
    <col min="7681" max="7681" width="2.5" style="91" customWidth="1"/>
    <col min="7682" max="7682" width="11" style="91" customWidth="1"/>
    <col min="7683" max="7683" width="17.69921875" style="91" customWidth="1"/>
    <col min="7684" max="7685" width="6.09765625" style="91" customWidth="1"/>
    <col min="7686" max="7686" width="11.69921875" style="91" customWidth="1"/>
    <col min="7687" max="7688" width="6.09765625" style="91" customWidth="1"/>
    <col min="7689" max="7689" width="3.3984375" style="91" customWidth="1"/>
    <col min="7690" max="7936" width="8.796875" style="91"/>
    <col min="7937" max="7937" width="2.5" style="91" customWidth="1"/>
    <col min="7938" max="7938" width="11" style="91" customWidth="1"/>
    <col min="7939" max="7939" width="17.69921875" style="91" customWidth="1"/>
    <col min="7940" max="7941" width="6.09765625" style="91" customWidth="1"/>
    <col min="7942" max="7942" width="11.69921875" style="91" customWidth="1"/>
    <col min="7943" max="7944" width="6.09765625" style="91" customWidth="1"/>
    <col min="7945" max="7945" width="3.3984375" style="91" customWidth="1"/>
    <col min="7946" max="8192" width="8.796875" style="91"/>
    <col min="8193" max="8193" width="2.5" style="91" customWidth="1"/>
    <col min="8194" max="8194" width="11" style="91" customWidth="1"/>
    <col min="8195" max="8195" width="17.69921875" style="91" customWidth="1"/>
    <col min="8196" max="8197" width="6.09765625" style="91" customWidth="1"/>
    <col min="8198" max="8198" width="11.69921875" style="91" customWidth="1"/>
    <col min="8199" max="8200" width="6.09765625" style="91" customWidth="1"/>
    <col min="8201" max="8201" width="3.3984375" style="91" customWidth="1"/>
    <col min="8202" max="8448" width="8.796875" style="91"/>
    <col min="8449" max="8449" width="2.5" style="91" customWidth="1"/>
    <col min="8450" max="8450" width="11" style="91" customWidth="1"/>
    <col min="8451" max="8451" width="17.69921875" style="91" customWidth="1"/>
    <col min="8452" max="8453" width="6.09765625" style="91" customWidth="1"/>
    <col min="8454" max="8454" width="11.69921875" style="91" customWidth="1"/>
    <col min="8455" max="8456" width="6.09765625" style="91" customWidth="1"/>
    <col min="8457" max="8457" width="3.3984375" style="91" customWidth="1"/>
    <col min="8458" max="8704" width="8.796875" style="91"/>
    <col min="8705" max="8705" width="2.5" style="91" customWidth="1"/>
    <col min="8706" max="8706" width="11" style="91" customWidth="1"/>
    <col min="8707" max="8707" width="17.69921875" style="91" customWidth="1"/>
    <col min="8708" max="8709" width="6.09765625" style="91" customWidth="1"/>
    <col min="8710" max="8710" width="11.69921875" style="91" customWidth="1"/>
    <col min="8711" max="8712" width="6.09765625" style="91" customWidth="1"/>
    <col min="8713" max="8713" width="3.3984375" style="91" customWidth="1"/>
    <col min="8714" max="8960" width="8.796875" style="91"/>
    <col min="8961" max="8961" width="2.5" style="91" customWidth="1"/>
    <col min="8962" max="8962" width="11" style="91" customWidth="1"/>
    <col min="8963" max="8963" width="17.69921875" style="91" customWidth="1"/>
    <col min="8964" max="8965" width="6.09765625" style="91" customWidth="1"/>
    <col min="8966" max="8966" width="11.69921875" style="91" customWidth="1"/>
    <col min="8967" max="8968" width="6.09765625" style="91" customWidth="1"/>
    <col min="8969" max="8969" width="3.3984375" style="91" customWidth="1"/>
    <col min="8970" max="9216" width="8.796875" style="91"/>
    <col min="9217" max="9217" width="2.5" style="91" customWidth="1"/>
    <col min="9218" max="9218" width="11" style="91" customWidth="1"/>
    <col min="9219" max="9219" width="17.69921875" style="91" customWidth="1"/>
    <col min="9220" max="9221" width="6.09765625" style="91" customWidth="1"/>
    <col min="9222" max="9222" width="11.69921875" style="91" customWidth="1"/>
    <col min="9223" max="9224" width="6.09765625" style="91" customWidth="1"/>
    <col min="9225" max="9225" width="3.3984375" style="91" customWidth="1"/>
    <col min="9226" max="9472" width="8.796875" style="91"/>
    <col min="9473" max="9473" width="2.5" style="91" customWidth="1"/>
    <col min="9474" max="9474" width="11" style="91" customWidth="1"/>
    <col min="9475" max="9475" width="17.69921875" style="91" customWidth="1"/>
    <col min="9476" max="9477" width="6.09765625" style="91" customWidth="1"/>
    <col min="9478" max="9478" width="11.69921875" style="91" customWidth="1"/>
    <col min="9479" max="9480" width="6.09765625" style="91" customWidth="1"/>
    <col min="9481" max="9481" width="3.3984375" style="91" customWidth="1"/>
    <col min="9482" max="9728" width="8.796875" style="91"/>
    <col min="9729" max="9729" width="2.5" style="91" customWidth="1"/>
    <col min="9730" max="9730" width="11" style="91" customWidth="1"/>
    <col min="9731" max="9731" width="17.69921875" style="91" customWidth="1"/>
    <col min="9732" max="9733" width="6.09765625" style="91" customWidth="1"/>
    <col min="9734" max="9734" width="11.69921875" style="91" customWidth="1"/>
    <col min="9735" max="9736" width="6.09765625" style="91" customWidth="1"/>
    <col min="9737" max="9737" width="3.3984375" style="91" customWidth="1"/>
    <col min="9738" max="9984" width="8.796875" style="91"/>
    <col min="9985" max="9985" width="2.5" style="91" customWidth="1"/>
    <col min="9986" max="9986" width="11" style="91" customWidth="1"/>
    <col min="9987" max="9987" width="17.69921875" style="91" customWidth="1"/>
    <col min="9988" max="9989" width="6.09765625" style="91" customWidth="1"/>
    <col min="9990" max="9990" width="11.69921875" style="91" customWidth="1"/>
    <col min="9991" max="9992" width="6.09765625" style="91" customWidth="1"/>
    <col min="9993" max="9993" width="3.3984375" style="91" customWidth="1"/>
    <col min="9994" max="10240" width="8.796875" style="91"/>
    <col min="10241" max="10241" width="2.5" style="91" customWidth="1"/>
    <col min="10242" max="10242" width="11" style="91" customWidth="1"/>
    <col min="10243" max="10243" width="17.69921875" style="91" customWidth="1"/>
    <col min="10244" max="10245" width="6.09765625" style="91" customWidth="1"/>
    <col min="10246" max="10246" width="11.69921875" style="91" customWidth="1"/>
    <col min="10247" max="10248" width="6.09765625" style="91" customWidth="1"/>
    <col min="10249" max="10249" width="3.3984375" style="91" customWidth="1"/>
    <col min="10250" max="10496" width="8.796875" style="91"/>
    <col min="10497" max="10497" width="2.5" style="91" customWidth="1"/>
    <col min="10498" max="10498" width="11" style="91" customWidth="1"/>
    <col min="10499" max="10499" width="17.69921875" style="91" customWidth="1"/>
    <col min="10500" max="10501" width="6.09765625" style="91" customWidth="1"/>
    <col min="10502" max="10502" width="11.69921875" style="91" customWidth="1"/>
    <col min="10503" max="10504" width="6.09765625" style="91" customWidth="1"/>
    <col min="10505" max="10505" width="3.3984375" style="91" customWidth="1"/>
    <col min="10506" max="10752" width="8.796875" style="91"/>
    <col min="10753" max="10753" width="2.5" style="91" customWidth="1"/>
    <col min="10754" max="10754" width="11" style="91" customWidth="1"/>
    <col min="10755" max="10755" width="17.69921875" style="91" customWidth="1"/>
    <col min="10756" max="10757" width="6.09765625" style="91" customWidth="1"/>
    <col min="10758" max="10758" width="11.69921875" style="91" customWidth="1"/>
    <col min="10759" max="10760" width="6.09765625" style="91" customWidth="1"/>
    <col min="10761" max="10761" width="3.3984375" style="91" customWidth="1"/>
    <col min="10762" max="11008" width="8.796875" style="91"/>
    <col min="11009" max="11009" width="2.5" style="91" customWidth="1"/>
    <col min="11010" max="11010" width="11" style="91" customWidth="1"/>
    <col min="11011" max="11011" width="17.69921875" style="91" customWidth="1"/>
    <col min="11012" max="11013" width="6.09765625" style="91" customWidth="1"/>
    <col min="11014" max="11014" width="11.69921875" style="91" customWidth="1"/>
    <col min="11015" max="11016" width="6.09765625" style="91" customWidth="1"/>
    <col min="11017" max="11017" width="3.3984375" style="91" customWidth="1"/>
    <col min="11018" max="11264" width="8.796875" style="91"/>
    <col min="11265" max="11265" width="2.5" style="91" customWidth="1"/>
    <col min="11266" max="11266" width="11" style="91" customWidth="1"/>
    <col min="11267" max="11267" width="17.69921875" style="91" customWidth="1"/>
    <col min="11268" max="11269" width="6.09765625" style="91" customWidth="1"/>
    <col min="11270" max="11270" width="11.69921875" style="91" customWidth="1"/>
    <col min="11271" max="11272" width="6.09765625" style="91" customWidth="1"/>
    <col min="11273" max="11273" width="3.3984375" style="91" customWidth="1"/>
    <col min="11274" max="11520" width="8.796875" style="91"/>
    <col min="11521" max="11521" width="2.5" style="91" customWidth="1"/>
    <col min="11522" max="11522" width="11" style="91" customWidth="1"/>
    <col min="11523" max="11523" width="17.69921875" style="91" customWidth="1"/>
    <col min="11524" max="11525" width="6.09765625" style="91" customWidth="1"/>
    <col min="11526" max="11526" width="11.69921875" style="91" customWidth="1"/>
    <col min="11527" max="11528" width="6.09765625" style="91" customWidth="1"/>
    <col min="11529" max="11529" width="3.3984375" style="91" customWidth="1"/>
    <col min="11530" max="11776" width="8.796875" style="91"/>
    <col min="11777" max="11777" width="2.5" style="91" customWidth="1"/>
    <col min="11778" max="11778" width="11" style="91" customWidth="1"/>
    <col min="11779" max="11779" width="17.69921875" style="91" customWidth="1"/>
    <col min="11780" max="11781" width="6.09765625" style="91" customWidth="1"/>
    <col min="11782" max="11782" width="11.69921875" style="91" customWidth="1"/>
    <col min="11783" max="11784" width="6.09765625" style="91" customWidth="1"/>
    <col min="11785" max="11785" width="3.3984375" style="91" customWidth="1"/>
    <col min="11786" max="12032" width="8.796875" style="91"/>
    <col min="12033" max="12033" width="2.5" style="91" customWidth="1"/>
    <col min="12034" max="12034" width="11" style="91" customWidth="1"/>
    <col min="12035" max="12035" width="17.69921875" style="91" customWidth="1"/>
    <col min="12036" max="12037" width="6.09765625" style="91" customWidth="1"/>
    <col min="12038" max="12038" width="11.69921875" style="91" customWidth="1"/>
    <col min="12039" max="12040" width="6.09765625" style="91" customWidth="1"/>
    <col min="12041" max="12041" width="3.3984375" style="91" customWidth="1"/>
    <col min="12042" max="12288" width="8.796875" style="91"/>
    <col min="12289" max="12289" width="2.5" style="91" customWidth="1"/>
    <col min="12290" max="12290" width="11" style="91" customWidth="1"/>
    <col min="12291" max="12291" width="17.69921875" style="91" customWidth="1"/>
    <col min="12292" max="12293" width="6.09765625" style="91" customWidth="1"/>
    <col min="12294" max="12294" width="11.69921875" style="91" customWidth="1"/>
    <col min="12295" max="12296" width="6.09765625" style="91" customWidth="1"/>
    <col min="12297" max="12297" width="3.3984375" style="91" customWidth="1"/>
    <col min="12298" max="12544" width="8.796875" style="91"/>
    <col min="12545" max="12545" width="2.5" style="91" customWidth="1"/>
    <col min="12546" max="12546" width="11" style="91" customWidth="1"/>
    <col min="12547" max="12547" width="17.69921875" style="91" customWidth="1"/>
    <col min="12548" max="12549" width="6.09765625" style="91" customWidth="1"/>
    <col min="12550" max="12550" width="11.69921875" style="91" customWidth="1"/>
    <col min="12551" max="12552" width="6.09765625" style="91" customWidth="1"/>
    <col min="12553" max="12553" width="3.3984375" style="91" customWidth="1"/>
    <col min="12554" max="12800" width="8.796875" style="91"/>
    <col min="12801" max="12801" width="2.5" style="91" customWidth="1"/>
    <col min="12802" max="12802" width="11" style="91" customWidth="1"/>
    <col min="12803" max="12803" width="17.69921875" style="91" customWidth="1"/>
    <col min="12804" max="12805" width="6.09765625" style="91" customWidth="1"/>
    <col min="12806" max="12806" width="11.69921875" style="91" customWidth="1"/>
    <col min="12807" max="12808" width="6.09765625" style="91" customWidth="1"/>
    <col min="12809" max="12809" width="3.3984375" style="91" customWidth="1"/>
    <col min="12810" max="13056" width="8.796875" style="91"/>
    <col min="13057" max="13057" width="2.5" style="91" customWidth="1"/>
    <col min="13058" max="13058" width="11" style="91" customWidth="1"/>
    <col min="13059" max="13059" width="17.69921875" style="91" customWidth="1"/>
    <col min="13060" max="13061" width="6.09765625" style="91" customWidth="1"/>
    <col min="13062" max="13062" width="11.69921875" style="91" customWidth="1"/>
    <col min="13063" max="13064" width="6.09765625" style="91" customWidth="1"/>
    <col min="13065" max="13065" width="3.3984375" style="91" customWidth="1"/>
    <col min="13066" max="13312" width="8.796875" style="91"/>
    <col min="13313" max="13313" width="2.5" style="91" customWidth="1"/>
    <col min="13314" max="13314" width="11" style="91" customWidth="1"/>
    <col min="13315" max="13315" width="17.69921875" style="91" customWidth="1"/>
    <col min="13316" max="13317" width="6.09765625" style="91" customWidth="1"/>
    <col min="13318" max="13318" width="11.69921875" style="91" customWidth="1"/>
    <col min="13319" max="13320" width="6.09765625" style="91" customWidth="1"/>
    <col min="13321" max="13321" width="3.3984375" style="91" customWidth="1"/>
    <col min="13322" max="13568" width="8.796875" style="91"/>
    <col min="13569" max="13569" width="2.5" style="91" customWidth="1"/>
    <col min="13570" max="13570" width="11" style="91" customWidth="1"/>
    <col min="13571" max="13571" width="17.69921875" style="91" customWidth="1"/>
    <col min="13572" max="13573" width="6.09765625" style="91" customWidth="1"/>
    <col min="13574" max="13574" width="11.69921875" style="91" customWidth="1"/>
    <col min="13575" max="13576" width="6.09765625" style="91" customWidth="1"/>
    <col min="13577" max="13577" width="3.3984375" style="91" customWidth="1"/>
    <col min="13578" max="13824" width="8.796875" style="91"/>
    <col min="13825" max="13825" width="2.5" style="91" customWidth="1"/>
    <col min="13826" max="13826" width="11" style="91" customWidth="1"/>
    <col min="13827" max="13827" width="17.69921875" style="91" customWidth="1"/>
    <col min="13828" max="13829" width="6.09765625" style="91" customWidth="1"/>
    <col min="13830" max="13830" width="11.69921875" style="91" customWidth="1"/>
    <col min="13831" max="13832" width="6.09765625" style="91" customWidth="1"/>
    <col min="13833" max="13833" width="3.3984375" style="91" customWidth="1"/>
    <col min="13834" max="14080" width="8.796875" style="91"/>
    <col min="14081" max="14081" width="2.5" style="91" customWidth="1"/>
    <col min="14082" max="14082" width="11" style="91" customWidth="1"/>
    <col min="14083" max="14083" width="17.69921875" style="91" customWidth="1"/>
    <col min="14084" max="14085" width="6.09765625" style="91" customWidth="1"/>
    <col min="14086" max="14086" width="11.69921875" style="91" customWidth="1"/>
    <col min="14087" max="14088" width="6.09765625" style="91" customWidth="1"/>
    <col min="14089" max="14089" width="3.3984375" style="91" customWidth="1"/>
    <col min="14090" max="14336" width="8.796875" style="91"/>
    <col min="14337" max="14337" width="2.5" style="91" customWidth="1"/>
    <col min="14338" max="14338" width="11" style="91" customWidth="1"/>
    <col min="14339" max="14339" width="17.69921875" style="91" customWidth="1"/>
    <col min="14340" max="14341" width="6.09765625" style="91" customWidth="1"/>
    <col min="14342" max="14342" width="11.69921875" style="91" customWidth="1"/>
    <col min="14343" max="14344" width="6.09765625" style="91" customWidth="1"/>
    <col min="14345" max="14345" width="3.3984375" style="91" customWidth="1"/>
    <col min="14346" max="14592" width="8.796875" style="91"/>
    <col min="14593" max="14593" width="2.5" style="91" customWidth="1"/>
    <col min="14594" max="14594" width="11" style="91" customWidth="1"/>
    <col min="14595" max="14595" width="17.69921875" style="91" customWidth="1"/>
    <col min="14596" max="14597" width="6.09765625" style="91" customWidth="1"/>
    <col min="14598" max="14598" width="11.69921875" style="91" customWidth="1"/>
    <col min="14599" max="14600" width="6.09765625" style="91" customWidth="1"/>
    <col min="14601" max="14601" width="3.3984375" style="91" customWidth="1"/>
    <col min="14602" max="14848" width="8.796875" style="91"/>
    <col min="14849" max="14849" width="2.5" style="91" customWidth="1"/>
    <col min="14850" max="14850" width="11" style="91" customWidth="1"/>
    <col min="14851" max="14851" width="17.69921875" style="91" customWidth="1"/>
    <col min="14852" max="14853" width="6.09765625" style="91" customWidth="1"/>
    <col min="14854" max="14854" width="11.69921875" style="91" customWidth="1"/>
    <col min="14855" max="14856" width="6.09765625" style="91" customWidth="1"/>
    <col min="14857" max="14857" width="3.3984375" style="91" customWidth="1"/>
    <col min="14858" max="15104" width="8.796875" style="91"/>
    <col min="15105" max="15105" width="2.5" style="91" customWidth="1"/>
    <col min="15106" max="15106" width="11" style="91" customWidth="1"/>
    <col min="15107" max="15107" width="17.69921875" style="91" customWidth="1"/>
    <col min="15108" max="15109" width="6.09765625" style="91" customWidth="1"/>
    <col min="15110" max="15110" width="11.69921875" style="91" customWidth="1"/>
    <col min="15111" max="15112" width="6.09765625" style="91" customWidth="1"/>
    <col min="15113" max="15113" width="3.3984375" style="91" customWidth="1"/>
    <col min="15114" max="15360" width="8.796875" style="91"/>
    <col min="15361" max="15361" width="2.5" style="91" customWidth="1"/>
    <col min="15362" max="15362" width="11" style="91" customWidth="1"/>
    <col min="15363" max="15363" width="17.69921875" style="91" customWidth="1"/>
    <col min="15364" max="15365" width="6.09765625" style="91" customWidth="1"/>
    <col min="15366" max="15366" width="11.69921875" style="91" customWidth="1"/>
    <col min="15367" max="15368" width="6.09765625" style="91" customWidth="1"/>
    <col min="15369" max="15369" width="3.3984375" style="91" customWidth="1"/>
    <col min="15370" max="15616" width="8.796875" style="91"/>
    <col min="15617" max="15617" width="2.5" style="91" customWidth="1"/>
    <col min="15618" max="15618" width="11" style="91" customWidth="1"/>
    <col min="15619" max="15619" width="17.69921875" style="91" customWidth="1"/>
    <col min="15620" max="15621" width="6.09765625" style="91" customWidth="1"/>
    <col min="15622" max="15622" width="11.69921875" style="91" customWidth="1"/>
    <col min="15623" max="15624" width="6.09765625" style="91" customWidth="1"/>
    <col min="15625" max="15625" width="3.3984375" style="91" customWidth="1"/>
    <col min="15626" max="15872" width="8.796875" style="91"/>
    <col min="15873" max="15873" width="2.5" style="91" customWidth="1"/>
    <col min="15874" max="15874" width="11" style="91" customWidth="1"/>
    <col min="15875" max="15875" width="17.69921875" style="91" customWidth="1"/>
    <col min="15876" max="15877" width="6.09765625" style="91" customWidth="1"/>
    <col min="15878" max="15878" width="11.69921875" style="91" customWidth="1"/>
    <col min="15879" max="15880" width="6.09765625" style="91" customWidth="1"/>
    <col min="15881" max="15881" width="3.3984375" style="91" customWidth="1"/>
    <col min="15882" max="16128" width="8.796875" style="91"/>
    <col min="16129" max="16129" width="2.5" style="91" customWidth="1"/>
    <col min="16130" max="16130" width="11" style="91" customWidth="1"/>
    <col min="16131" max="16131" width="17.69921875" style="91" customWidth="1"/>
    <col min="16132" max="16133" width="6.09765625" style="91" customWidth="1"/>
    <col min="16134" max="16134" width="11.69921875" style="91" customWidth="1"/>
    <col min="16135" max="16136" width="6.09765625" style="91" customWidth="1"/>
    <col min="16137" max="16137" width="3.3984375" style="91" customWidth="1"/>
    <col min="16138" max="16384" width="8.796875" style="91"/>
  </cols>
  <sheetData>
    <row r="6" spans="2:8" x14ac:dyDescent="0.25">
      <c r="B6" s="217" t="s">
        <v>529</v>
      </c>
      <c r="C6" s="217"/>
      <c r="D6" s="217"/>
      <c r="E6" s="217"/>
      <c r="F6" s="217"/>
      <c r="G6" s="217"/>
      <c r="H6" s="217"/>
    </row>
    <row r="7" spans="2:8" x14ac:dyDescent="0.25">
      <c r="B7" s="217" t="s">
        <v>530</v>
      </c>
      <c r="C7" s="217"/>
      <c r="D7" s="217"/>
      <c r="E7" s="217"/>
      <c r="F7" s="217"/>
      <c r="G7" s="217"/>
      <c r="H7" s="217"/>
    </row>
    <row r="9" spans="2:8" ht="15.75" thickBot="1" x14ac:dyDescent="0.3">
      <c r="B9" s="92"/>
      <c r="C9" s="92"/>
      <c r="D9" s="92"/>
      <c r="E9" s="92"/>
      <c r="F9" s="92"/>
      <c r="G9" s="92"/>
      <c r="H9" s="92"/>
    </row>
    <row r="10" spans="2:8" ht="24.75" customHeight="1" x14ac:dyDescent="0.25">
      <c r="B10" s="93" t="s">
        <v>531</v>
      </c>
      <c r="C10" s="94" t="s">
        <v>532</v>
      </c>
      <c r="D10" s="218" t="s">
        <v>533</v>
      </c>
      <c r="E10" s="219"/>
      <c r="F10" s="95" t="s">
        <v>534</v>
      </c>
      <c r="G10" s="218" t="s">
        <v>535</v>
      </c>
      <c r="H10" s="219"/>
    </row>
    <row r="11" spans="2:8" x14ac:dyDescent="0.25">
      <c r="B11" s="220" t="s">
        <v>536</v>
      </c>
      <c r="C11" s="96" t="s">
        <v>537</v>
      </c>
      <c r="D11" s="221">
        <v>0</v>
      </c>
      <c r="E11" s="221"/>
      <c r="F11" s="97">
        <v>0.8</v>
      </c>
      <c r="G11" s="222">
        <v>1</v>
      </c>
      <c r="H11" s="223"/>
    </row>
    <row r="12" spans="2:8" x14ac:dyDescent="0.25">
      <c r="B12" s="220"/>
      <c r="C12" s="96" t="s">
        <v>538</v>
      </c>
      <c r="D12" s="221">
        <v>0</v>
      </c>
      <c r="E12" s="221"/>
      <c r="F12" s="97">
        <v>1.27</v>
      </c>
      <c r="G12" s="222">
        <v>1.27</v>
      </c>
      <c r="H12" s="223">
        <v>2.0499999999999998</v>
      </c>
    </row>
    <row r="13" spans="2:8" x14ac:dyDescent="0.25">
      <c r="B13" s="220"/>
      <c r="C13" s="98" t="s">
        <v>539</v>
      </c>
      <c r="D13" s="224">
        <v>0</v>
      </c>
      <c r="E13" s="224"/>
      <c r="F13" s="99">
        <f>F11+F12</f>
        <v>2.0700000000000003</v>
      </c>
      <c r="G13" s="215">
        <v>2.4700000000000002</v>
      </c>
      <c r="H13" s="216">
        <f>SUM(H11:H12)</f>
        <v>2.0499999999999998</v>
      </c>
    </row>
    <row r="14" spans="2:8" x14ac:dyDescent="0.25">
      <c r="B14" s="100" t="s">
        <v>540</v>
      </c>
      <c r="C14" s="98" t="s">
        <v>541</v>
      </c>
      <c r="D14" s="224">
        <v>0</v>
      </c>
      <c r="E14" s="224"/>
      <c r="F14" s="99">
        <v>1.23</v>
      </c>
      <c r="G14" s="224">
        <v>1.39</v>
      </c>
      <c r="H14" s="225">
        <v>1.2</v>
      </c>
    </row>
    <row r="15" spans="2:8" x14ac:dyDescent="0.25">
      <c r="B15" s="100" t="s">
        <v>542</v>
      </c>
      <c r="C15" s="98" t="s">
        <v>543</v>
      </c>
      <c r="D15" s="215">
        <v>0.11</v>
      </c>
      <c r="E15" s="215"/>
      <c r="F15" s="99">
        <v>4</v>
      </c>
      <c r="G15" s="215">
        <v>5.5</v>
      </c>
      <c r="H15" s="216">
        <v>8.0299999999999994</v>
      </c>
    </row>
    <row r="16" spans="2:8" x14ac:dyDescent="0.25">
      <c r="B16" s="100" t="s">
        <v>544</v>
      </c>
      <c r="C16" s="98" t="s">
        <v>545</v>
      </c>
      <c r="D16" s="215">
        <v>3.83</v>
      </c>
      <c r="E16" s="215"/>
      <c r="F16" s="99">
        <v>7.4</v>
      </c>
      <c r="G16" s="215">
        <v>8.9600000000000009</v>
      </c>
      <c r="H16" s="216">
        <v>9.9600000000000009</v>
      </c>
    </row>
    <row r="17" spans="1:11" x14ac:dyDescent="0.25">
      <c r="B17" s="220" t="s">
        <v>546</v>
      </c>
      <c r="C17" s="101" t="s">
        <v>547</v>
      </c>
      <c r="D17" s="102" t="s">
        <v>548</v>
      </c>
      <c r="E17" s="103" t="s">
        <v>549</v>
      </c>
      <c r="F17" s="104"/>
      <c r="G17" s="102" t="s">
        <v>548</v>
      </c>
      <c r="H17" s="105" t="s">
        <v>549</v>
      </c>
    </row>
    <row r="18" spans="1:11" x14ac:dyDescent="0.25">
      <c r="B18" s="220"/>
      <c r="C18" s="96" t="s">
        <v>550</v>
      </c>
      <c r="D18" s="106">
        <v>0</v>
      </c>
      <c r="E18" s="106">
        <v>0.65</v>
      </c>
      <c r="F18" s="107">
        <v>0.65</v>
      </c>
      <c r="G18" s="106">
        <v>0.56999999999999995</v>
      </c>
      <c r="H18" s="108">
        <v>0.65</v>
      </c>
    </row>
    <row r="19" spans="1:11" x14ac:dyDescent="0.25">
      <c r="A19" s="109"/>
      <c r="B19" s="220"/>
      <c r="C19" s="96" t="s">
        <v>551</v>
      </c>
      <c r="D19" s="106">
        <v>1.28</v>
      </c>
      <c r="E19" s="106">
        <v>3</v>
      </c>
      <c r="F19" s="110">
        <v>3</v>
      </c>
      <c r="G19" s="111">
        <v>2.63</v>
      </c>
      <c r="H19" s="108">
        <v>3</v>
      </c>
    </row>
    <row r="20" spans="1:11" x14ac:dyDescent="0.25">
      <c r="B20" s="220"/>
      <c r="C20" s="96" t="s">
        <v>552</v>
      </c>
      <c r="D20" s="106">
        <v>2</v>
      </c>
      <c r="E20" s="106">
        <v>2</v>
      </c>
      <c r="F20" s="110">
        <v>3</v>
      </c>
      <c r="G20" s="111">
        <v>2</v>
      </c>
      <c r="H20" s="108">
        <v>2</v>
      </c>
      <c r="J20" s="112"/>
      <c r="K20" s="112"/>
    </row>
    <row r="21" spans="1:11" ht="15.75" thickBot="1" x14ac:dyDescent="0.3">
      <c r="B21" s="220"/>
      <c r="C21" s="98" t="s">
        <v>553</v>
      </c>
      <c r="D21" s="113">
        <v>3.28</v>
      </c>
      <c r="E21" s="113">
        <v>5.65</v>
      </c>
      <c r="F21" s="114">
        <f>SUM(F18:F20)</f>
        <v>6.65</v>
      </c>
      <c r="G21" s="113">
        <f>SUM(G18:G20)</f>
        <v>5.1999999999999993</v>
      </c>
      <c r="H21" s="115">
        <f>SUM(H18:H20)</f>
        <v>5.65</v>
      </c>
    </row>
    <row r="22" spans="1:11" ht="26.25" customHeight="1" thickBot="1" x14ac:dyDescent="0.3">
      <c r="B22" s="116" t="s">
        <v>554</v>
      </c>
      <c r="C22" s="117" t="s">
        <v>555</v>
      </c>
      <c r="D22" s="118"/>
      <c r="E22" s="119"/>
      <c r="F22" s="120">
        <f>((((1+F15/100)*(1+F14/100)*(1+F13/100)*(1+F16/100))/(1-F21/100))-1)*100</f>
        <v>23.631930282335322</v>
      </c>
      <c r="G22" s="119"/>
      <c r="H22" s="119"/>
    </row>
    <row r="23" spans="1:11" x14ac:dyDescent="0.25">
      <c r="C23" s="121"/>
    </row>
    <row r="24" spans="1:11" x14ac:dyDescent="0.25">
      <c r="C24" s="121"/>
    </row>
    <row r="25" spans="1:11" x14ac:dyDescent="0.25">
      <c r="C25" s="121"/>
    </row>
    <row r="26" spans="1:11" x14ac:dyDescent="0.25">
      <c r="B26" s="122" t="s">
        <v>556</v>
      </c>
      <c r="C26" s="226" t="s">
        <v>557</v>
      </c>
      <c r="D26" s="226"/>
      <c r="E26" s="226"/>
      <c r="F26" s="123" t="s">
        <v>558</v>
      </c>
    </row>
    <row r="27" spans="1:11" x14ac:dyDescent="0.25">
      <c r="C27" s="227" t="s">
        <v>559</v>
      </c>
      <c r="D27" s="227"/>
      <c r="E27" s="227"/>
      <c r="I27" s="124"/>
    </row>
    <row r="28" spans="1:11" x14ac:dyDescent="0.25">
      <c r="C28" s="121"/>
    </row>
    <row r="29" spans="1:11" x14ac:dyDescent="0.25">
      <c r="C29" s="121"/>
    </row>
    <row r="30" spans="1:11" x14ac:dyDescent="0.25">
      <c r="B30" s="125" t="s">
        <v>560</v>
      </c>
      <c r="C30" s="121"/>
    </row>
    <row r="31" spans="1:11" x14ac:dyDescent="0.25">
      <c r="B31" s="126" t="s">
        <v>561</v>
      </c>
      <c r="C31" s="109"/>
    </row>
    <row r="32" spans="1:11" x14ac:dyDescent="0.25">
      <c r="B32" s="126" t="s">
        <v>562</v>
      </c>
      <c r="C32" s="109"/>
    </row>
    <row r="33" spans="2:8" x14ac:dyDescent="0.25">
      <c r="B33" s="126" t="s">
        <v>563</v>
      </c>
      <c r="C33" s="109"/>
    </row>
    <row r="34" spans="2:8" x14ac:dyDescent="0.25">
      <c r="B34" s="126" t="s">
        <v>564</v>
      </c>
      <c r="C34" s="109"/>
    </row>
    <row r="35" spans="2:8" x14ac:dyDescent="0.25">
      <c r="B35" s="126" t="s">
        <v>565</v>
      </c>
      <c r="C35" s="109"/>
    </row>
    <row r="36" spans="2:8" x14ac:dyDescent="0.25">
      <c r="C36" s="121"/>
    </row>
    <row r="37" spans="2:8" x14ac:dyDescent="0.25">
      <c r="C37" s="121"/>
    </row>
    <row r="38" spans="2:8" x14ac:dyDescent="0.25">
      <c r="B38" s="228" t="s">
        <v>566</v>
      </c>
      <c r="C38" s="228"/>
      <c r="D38" s="228"/>
      <c r="E38" s="228"/>
      <c r="F38" s="228"/>
      <c r="G38" s="228"/>
      <c r="H38" s="228"/>
    </row>
    <row r="39" spans="2:8" x14ac:dyDescent="0.25">
      <c r="B39" s="228"/>
      <c r="C39" s="228"/>
      <c r="D39" s="228"/>
      <c r="E39" s="228"/>
      <c r="F39" s="228"/>
      <c r="G39" s="228"/>
      <c r="H39" s="228"/>
    </row>
    <row r="40" spans="2:8" x14ac:dyDescent="0.25">
      <c r="B40" s="228" t="s">
        <v>567</v>
      </c>
      <c r="C40" s="228"/>
      <c r="D40" s="228"/>
      <c r="E40" s="228"/>
      <c r="F40" s="228"/>
      <c r="G40" s="228"/>
      <c r="H40" s="228"/>
    </row>
    <row r="41" spans="2:8" x14ac:dyDescent="0.25">
      <c r="B41" s="228"/>
      <c r="C41" s="228"/>
      <c r="D41" s="228"/>
      <c r="E41" s="228"/>
      <c r="F41" s="228"/>
      <c r="G41" s="228"/>
      <c r="H41" s="228"/>
    </row>
    <row r="42" spans="2:8" x14ac:dyDescent="0.25">
      <c r="B42" s="228"/>
      <c r="C42" s="228"/>
      <c r="D42" s="228"/>
      <c r="E42" s="228"/>
      <c r="F42" s="228"/>
      <c r="G42" s="228"/>
      <c r="H42" s="228"/>
    </row>
    <row r="43" spans="2:8" ht="12.75" customHeight="1" x14ac:dyDescent="0.25"/>
  </sheetData>
  <mergeCells count="22">
    <mergeCell ref="B40:H42"/>
    <mergeCell ref="G15:H15"/>
    <mergeCell ref="B17:B21"/>
    <mergeCell ref="C26:E26"/>
    <mergeCell ref="C27:E27"/>
    <mergeCell ref="B38:H39"/>
    <mergeCell ref="D16:E16"/>
    <mergeCell ref="G16:H16"/>
    <mergeCell ref="B6:H6"/>
    <mergeCell ref="B7:H7"/>
    <mergeCell ref="D10:E10"/>
    <mergeCell ref="G10:H10"/>
    <mergeCell ref="B11:B13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RESUMO</vt:lpstr>
      <vt:lpstr>CRONOGRAMA</vt:lpstr>
      <vt:lpstr>BDI NORMAL</vt:lpstr>
      <vt:lpstr>'BDI NORMAL'!Area_de_impressao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Fanamore</dc:creator>
  <cp:lastModifiedBy>User</cp:lastModifiedBy>
  <cp:lastPrinted>2014-11-16T10:31:07Z</cp:lastPrinted>
  <dcterms:created xsi:type="dcterms:W3CDTF">2014-11-16T10:48:00Z</dcterms:created>
  <dcterms:modified xsi:type="dcterms:W3CDTF">2014-11-27T13:36:49Z</dcterms:modified>
</cp:coreProperties>
</file>